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ummary" sheetId="1" r:id="rId1"/>
    <sheet name="Scores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<sst xmlns="http://schemas.openxmlformats.org/spreadsheetml/2006/main" count="150" uniqueCount="129">
  <si>
    <t xml:space="preserve">    HOLE</t>
  </si>
  <si>
    <t>"OUT"</t>
  </si>
  <si>
    <t>"IN"</t>
  </si>
  <si>
    <t>GROSS</t>
  </si>
  <si>
    <t>HDCP</t>
  </si>
  <si>
    <t>NET</t>
  </si>
  <si>
    <t>PUTTS</t>
  </si>
  <si>
    <t>PRED-</t>
  </si>
  <si>
    <t>DELTA</t>
  </si>
  <si>
    <t>Balls</t>
  </si>
  <si>
    <t xml:space="preserve">    YARDAGE</t>
  </si>
  <si>
    <t>ICTI-</t>
  </si>
  <si>
    <t>Lost</t>
  </si>
  <si>
    <t xml:space="preserve">    PAR</t>
  </si>
  <si>
    <t>ON</t>
  </si>
  <si>
    <t xml:space="preserve">    HANDICAP</t>
  </si>
  <si>
    <t>Tull, Tom</t>
  </si>
  <si>
    <t>Misner, Larry</t>
  </si>
  <si>
    <t>Fotinos, Nick</t>
  </si>
  <si>
    <t xml:space="preserve"> </t>
  </si>
  <si>
    <t>Benson, Larry</t>
  </si>
  <si>
    <t>Morey, Tom</t>
  </si>
  <si>
    <t>Baker, John</t>
  </si>
  <si>
    <t>Woodruff, Kim</t>
  </si>
  <si>
    <t>Kelter, Dave</t>
  </si>
  <si>
    <t>Tull, Bobby</t>
  </si>
  <si>
    <t>Weimer, Howard</t>
  </si>
  <si>
    <t>Rafalski, Dave</t>
  </si>
  <si>
    <t>Gorga, Ron</t>
  </si>
  <si>
    <t>Olmstead, Rob</t>
  </si>
  <si>
    <t>Murphy, Ed</t>
  </si>
  <si>
    <t>Herdoiza, Stephen</t>
  </si>
  <si>
    <t>Hallet, Nigel</t>
  </si>
  <si>
    <t>Tull, Steve</t>
  </si>
  <si>
    <t>Musto, Ron</t>
  </si>
  <si>
    <t>Markham, Bruce</t>
  </si>
  <si>
    <t>Knapp, Tom</t>
  </si>
  <si>
    <t>Byrd, Paul</t>
  </si>
  <si>
    <t>Byrd, Gerry</t>
  </si>
  <si>
    <t>Reiman, Fred</t>
  </si>
  <si>
    <t>Davies, Emrys</t>
  </si>
  <si>
    <t>Rowe, Tom</t>
  </si>
  <si>
    <t>Dick, Dave</t>
  </si>
  <si>
    <t>Turcotte, Mark</t>
  </si>
  <si>
    <t>Tull, Chris</t>
  </si>
  <si>
    <t>Siwek, Larry</t>
  </si>
  <si>
    <t>Walker, Jim</t>
  </si>
  <si>
    <t>Corteg, Chris</t>
  </si>
  <si>
    <t>Arndt, Mike</t>
  </si>
  <si>
    <t>Tull, Doug</t>
  </si>
  <si>
    <t>Dueweke, Dale</t>
  </si>
  <si>
    <t>Edwards, Robert</t>
  </si>
  <si>
    <t>Powell, Robert</t>
  </si>
  <si>
    <t>Eagles</t>
  </si>
  <si>
    <t>Birdies</t>
  </si>
  <si>
    <t>Par</t>
  </si>
  <si>
    <t>Bogie</t>
  </si>
  <si>
    <t>Double Bogie</t>
  </si>
  <si>
    <t>Triple Bogie</t>
  </si>
  <si>
    <t>Quadruple Bogie +</t>
  </si>
  <si>
    <t>Average</t>
  </si>
  <si>
    <t>Tull Invitational Tournament Summary - 1997</t>
  </si>
  <si>
    <t>Item</t>
  </si>
  <si>
    <t>Description</t>
  </si>
  <si>
    <t>Prize</t>
  </si>
  <si>
    <t>Winner</t>
  </si>
  <si>
    <t>Low Gross</t>
  </si>
  <si>
    <t>Choice +Plaque</t>
  </si>
  <si>
    <t>Jim Walker</t>
  </si>
  <si>
    <t>Low Net</t>
  </si>
  <si>
    <t>Trophy + choice</t>
  </si>
  <si>
    <t>Ron Gorga</t>
  </si>
  <si>
    <t>Low Gross: Runner-up</t>
  </si>
  <si>
    <t>Choice</t>
  </si>
  <si>
    <t>Nigel Hallet</t>
  </si>
  <si>
    <t>Low Net: Runner-up</t>
  </si>
  <si>
    <t>Howard Weimer</t>
  </si>
  <si>
    <t>Proximity: Front (B.G.)</t>
  </si>
  <si>
    <t>Bob Powell</t>
  </si>
  <si>
    <t>Proximity: Back (R.G.)</t>
  </si>
  <si>
    <t>Long Drive: Front</t>
  </si>
  <si>
    <t>Kim Woodruff</t>
  </si>
  <si>
    <t>Long Drive: Back</t>
  </si>
  <si>
    <t>Steve Tull</t>
  </si>
  <si>
    <t>Orange Ball: First</t>
  </si>
  <si>
    <t xml:space="preserve">   The bal was kept the</t>
  </si>
  <si>
    <t>Ron Musto</t>
  </si>
  <si>
    <t>longest - 11 th hole</t>
  </si>
  <si>
    <t>Bruce Markham</t>
  </si>
  <si>
    <t>Tom Knapp</t>
  </si>
  <si>
    <t>Orange Ball: Runner-up</t>
  </si>
  <si>
    <t>Sleeve of balls</t>
  </si>
  <si>
    <t>??????????</t>
  </si>
  <si>
    <t>Most Balls Lost</t>
  </si>
  <si>
    <t>Ball and string</t>
  </si>
  <si>
    <t>Nick Fotinos  - 9</t>
  </si>
  <si>
    <t>Fewest Putts</t>
  </si>
  <si>
    <t>Ron Gorga  - 28</t>
  </si>
  <si>
    <t>Most Strokes on 1 hole</t>
  </si>
  <si>
    <t>Double noose</t>
  </si>
  <si>
    <t>Mark Turcotte  - 10</t>
  </si>
  <si>
    <t>Most Under Prediction</t>
  </si>
  <si>
    <t>T-shirt (Chicaner)</t>
  </si>
  <si>
    <t>Nigel Hallet  - (9) 90/81</t>
  </si>
  <si>
    <t>Most Over Prediction</t>
  </si>
  <si>
    <t>T-shirt (golf tales)</t>
  </si>
  <si>
    <t>Paul Byrd  - (11) 99/110</t>
  </si>
  <si>
    <t>Shortest Drive</t>
  </si>
  <si>
    <t>Toy driver</t>
  </si>
  <si>
    <t>Fred Reiman  - 9ft</t>
  </si>
  <si>
    <t>Most Putts</t>
  </si>
  <si>
    <t>Play Putter &amp; Ball</t>
  </si>
  <si>
    <t>Bruce Markham - 45</t>
  </si>
  <si>
    <t>High Gross</t>
  </si>
  <si>
    <t>T-shirt (antipodal)</t>
  </si>
  <si>
    <t>Nick Fotinos  - 119</t>
  </si>
  <si>
    <t>Low Net: 2nd Runner-up</t>
  </si>
  <si>
    <t>Chris Corteg</t>
  </si>
  <si>
    <t>Low Net: 3rd Runner-up</t>
  </si>
  <si>
    <t>SKINS</t>
  </si>
  <si>
    <t>WHO  ($25/per)</t>
  </si>
  <si>
    <t>HOLES</t>
  </si>
  <si>
    <t>4, 8</t>
  </si>
  <si>
    <t>Tom Morey</t>
  </si>
  <si>
    <t>6, 13 (Eagle)</t>
  </si>
  <si>
    <t>Emrys Davies</t>
  </si>
  <si>
    <t>10</t>
  </si>
  <si>
    <t>11</t>
  </si>
  <si>
    <t>15 (Eagle)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</si>
</sst>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2"/>
    </font>
    <font>
      <sz val="12"/>
      <name val="Comic Sans MS"/>
      <family val="4"/>
    </font>
    <font>
      <sz val="20"/>
      <name val="Comic Sans MS"/>
      <family val="4"/>
    </font>
    <font>
      <sz val="12"/>
      <color indexed="43"/>
      <name val="Comic Sans MS"/>
      <family val="4"/>
    </font>
    <font>
      <sz val="10"/>
      <color indexed="4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8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0" fillId="7" borderId="14" xfId="0" applyFill="1" applyBorder="1" applyAlignment="1" applyProtection="1">
      <alignment vertical="center"/>
      <protection locked="0"/>
    </xf>
    <xf numFmtId="0" fontId="0" fillId="7" borderId="15" xfId="0" applyFill="1" applyBorder="1" applyAlignment="1" applyProtection="1">
      <alignment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40</xdr:col>
      <xdr:colOff>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811125" cy="856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28125" style="5" customWidth="1"/>
    <col min="2" max="2" width="6.140625" style="0" customWidth="1"/>
    <col min="3" max="3" width="28.7109375" style="0" customWidth="1"/>
    <col min="4" max="4" width="4.28125" style="0" customWidth="1"/>
    <col min="5" max="5" width="21.57421875" style="0" customWidth="1"/>
    <col min="6" max="6" width="3.140625" style="0" customWidth="1"/>
    <col min="7" max="7" width="28.00390625" style="0" customWidth="1"/>
  </cols>
  <sheetData>
    <row r="1" spans="1:7" ht="32.25" thickBot="1">
      <c r="A1" s="34" t="s">
        <v>61</v>
      </c>
      <c r="B1" s="35"/>
      <c r="C1" s="35"/>
      <c r="D1" s="35"/>
      <c r="E1" s="35"/>
      <c r="F1" s="35"/>
      <c r="G1" s="36"/>
    </row>
    <row r="2" spans="1:7" ht="8.25" customHeight="1" thickBot="1">
      <c r="A2" s="6"/>
      <c r="B2" s="7"/>
      <c r="C2" s="7"/>
      <c r="D2" s="7"/>
      <c r="E2" s="7"/>
      <c r="F2" s="7"/>
      <c r="G2" s="8"/>
    </row>
    <row r="3" spans="1:7" ht="20.25" thickBot="1">
      <c r="A3" s="9" t="s">
        <v>62</v>
      </c>
      <c r="B3" s="10"/>
      <c r="C3" s="10" t="s">
        <v>63</v>
      </c>
      <c r="D3" s="10"/>
      <c r="E3" s="10" t="s">
        <v>64</v>
      </c>
      <c r="F3" s="10"/>
      <c r="G3" s="11" t="s">
        <v>65</v>
      </c>
    </row>
    <row r="4" spans="1:7" ht="19.5">
      <c r="A4" s="2">
        <v>1</v>
      </c>
      <c r="B4" s="1"/>
      <c r="C4" s="1" t="s">
        <v>66</v>
      </c>
      <c r="D4" s="1"/>
      <c r="E4" s="1" t="s">
        <v>67</v>
      </c>
      <c r="F4" s="1"/>
      <c r="G4" s="1" t="s">
        <v>68</v>
      </c>
    </row>
    <row r="5" spans="1:7" ht="19.5">
      <c r="A5" s="2">
        <v>2</v>
      </c>
      <c r="B5" s="1"/>
      <c r="C5" s="1" t="s">
        <v>69</v>
      </c>
      <c r="D5" s="1"/>
      <c r="E5" s="1" t="s">
        <v>70</v>
      </c>
      <c r="F5" s="1"/>
      <c r="G5" s="1" t="s">
        <v>71</v>
      </c>
    </row>
    <row r="6" spans="1:7" ht="19.5">
      <c r="A6" s="2">
        <v>3</v>
      </c>
      <c r="B6" s="1"/>
      <c r="C6" s="1" t="s">
        <v>72</v>
      </c>
      <c r="D6" s="1"/>
      <c r="E6" s="1" t="s">
        <v>73</v>
      </c>
      <c r="F6" s="1"/>
      <c r="G6" s="1" t="s">
        <v>74</v>
      </c>
    </row>
    <row r="7" spans="1:7" ht="19.5">
      <c r="A7" s="2">
        <v>4</v>
      </c>
      <c r="B7" s="1"/>
      <c r="C7" s="1" t="s">
        <v>75</v>
      </c>
      <c r="D7" s="1"/>
      <c r="E7" s="1" t="s">
        <v>73</v>
      </c>
      <c r="F7" s="1"/>
      <c r="G7" s="1" t="s">
        <v>76</v>
      </c>
    </row>
    <row r="8" spans="1:7" ht="19.5">
      <c r="A8" s="2">
        <v>5</v>
      </c>
      <c r="B8" s="1"/>
      <c r="C8" s="1" t="s">
        <v>77</v>
      </c>
      <c r="D8" s="1"/>
      <c r="E8" s="1" t="s">
        <v>73</v>
      </c>
      <c r="F8" s="1"/>
      <c r="G8" s="1" t="s">
        <v>78</v>
      </c>
    </row>
    <row r="9" spans="1:7" ht="19.5">
      <c r="A9" s="2">
        <v>6</v>
      </c>
      <c r="B9" s="1"/>
      <c r="C9" s="1" t="s">
        <v>79</v>
      </c>
      <c r="D9" s="1"/>
      <c r="E9" s="1" t="s">
        <v>73</v>
      </c>
      <c r="F9" s="1"/>
      <c r="G9" s="1" t="s">
        <v>71</v>
      </c>
    </row>
    <row r="10" spans="1:7" ht="19.5">
      <c r="A10" s="2">
        <v>7</v>
      </c>
      <c r="B10" s="1"/>
      <c r="C10" s="1" t="s">
        <v>80</v>
      </c>
      <c r="D10" s="1"/>
      <c r="E10" s="1" t="s">
        <v>73</v>
      </c>
      <c r="F10" s="1"/>
      <c r="G10" s="1" t="s">
        <v>81</v>
      </c>
    </row>
    <row r="11" spans="1:7" ht="19.5">
      <c r="A11" s="2">
        <v>8</v>
      </c>
      <c r="B11" s="1"/>
      <c r="C11" s="1" t="s">
        <v>82</v>
      </c>
      <c r="D11" s="1"/>
      <c r="E11" s="1" t="s">
        <v>73</v>
      </c>
      <c r="F11" s="1"/>
      <c r="G11" s="1" t="s">
        <v>83</v>
      </c>
    </row>
    <row r="12" spans="1:7" ht="19.5">
      <c r="A12" s="2">
        <v>9</v>
      </c>
      <c r="B12" s="1"/>
      <c r="C12" s="1" t="s">
        <v>84</v>
      </c>
      <c r="D12" s="1">
        <v>1</v>
      </c>
      <c r="E12" s="1" t="s">
        <v>73</v>
      </c>
      <c r="F12" s="1"/>
      <c r="G12" s="1" t="s">
        <v>83</v>
      </c>
    </row>
    <row r="13" spans="1:7" ht="19.5">
      <c r="A13" s="2"/>
      <c r="B13" s="1"/>
      <c r="C13" s="1" t="s">
        <v>85</v>
      </c>
      <c r="D13" s="1">
        <v>2</v>
      </c>
      <c r="E13" s="1" t="s">
        <v>73</v>
      </c>
      <c r="F13" s="1"/>
      <c r="G13" s="1" t="s">
        <v>86</v>
      </c>
    </row>
    <row r="14" spans="1:7" ht="19.5">
      <c r="A14" s="2"/>
      <c r="B14" s="1"/>
      <c r="C14" s="1" t="s">
        <v>87</v>
      </c>
      <c r="D14" s="1">
        <v>3</v>
      </c>
      <c r="E14" s="1" t="s">
        <v>73</v>
      </c>
      <c r="F14" s="1"/>
      <c r="G14" s="1" t="s">
        <v>88</v>
      </c>
    </row>
    <row r="15" spans="1:7" ht="19.5">
      <c r="A15" s="2"/>
      <c r="B15" s="1"/>
      <c r="C15" s="1"/>
      <c r="D15" s="1">
        <v>4</v>
      </c>
      <c r="E15" s="1" t="s">
        <v>73</v>
      </c>
      <c r="F15" s="1"/>
      <c r="G15" s="1" t="s">
        <v>89</v>
      </c>
    </row>
    <row r="16" spans="1:7" ht="19.5">
      <c r="A16" s="2">
        <v>10</v>
      </c>
      <c r="B16" s="1"/>
      <c r="C16" s="1" t="s">
        <v>90</v>
      </c>
      <c r="D16" s="1">
        <v>1</v>
      </c>
      <c r="E16" s="1" t="s">
        <v>91</v>
      </c>
      <c r="F16" s="1"/>
      <c r="G16" s="1" t="s">
        <v>92</v>
      </c>
    </row>
    <row r="17" spans="1:7" ht="19.5">
      <c r="A17" s="2"/>
      <c r="B17" s="1"/>
      <c r="C17" s="1"/>
      <c r="D17" s="1">
        <v>2</v>
      </c>
      <c r="E17" s="1" t="s">
        <v>91</v>
      </c>
      <c r="F17" s="1" t="s">
        <v>19</v>
      </c>
      <c r="G17" s="1"/>
    </row>
    <row r="18" spans="1:7" ht="19.5">
      <c r="A18" s="2"/>
      <c r="B18" s="1"/>
      <c r="C18" s="1"/>
      <c r="D18" s="1">
        <v>3</v>
      </c>
      <c r="E18" s="1" t="s">
        <v>91</v>
      </c>
      <c r="F18" s="1"/>
      <c r="G18" s="1"/>
    </row>
    <row r="19" spans="1:7" ht="19.5">
      <c r="A19" s="2"/>
      <c r="B19" s="1"/>
      <c r="C19" s="1"/>
      <c r="D19" s="1">
        <v>4</v>
      </c>
      <c r="E19" s="1" t="s">
        <v>91</v>
      </c>
      <c r="F19" s="1"/>
      <c r="G19" s="1"/>
    </row>
    <row r="20" spans="1:7" ht="19.5">
      <c r="A20" s="2">
        <v>11</v>
      </c>
      <c r="B20" s="1"/>
      <c r="C20" s="1" t="s">
        <v>93</v>
      </c>
      <c r="D20" s="1"/>
      <c r="E20" s="1" t="s">
        <v>94</v>
      </c>
      <c r="F20" s="1"/>
      <c r="G20" s="1" t="s">
        <v>95</v>
      </c>
    </row>
    <row r="21" spans="1:7" ht="19.5">
      <c r="A21" s="2">
        <v>12</v>
      </c>
      <c r="B21" s="1"/>
      <c r="C21" s="1" t="s">
        <v>96</v>
      </c>
      <c r="D21" s="1"/>
      <c r="E21" s="1" t="s">
        <v>73</v>
      </c>
      <c r="F21" s="1"/>
      <c r="G21" s="1" t="s">
        <v>97</v>
      </c>
    </row>
    <row r="22" spans="1:7" ht="19.5">
      <c r="A22" s="2">
        <v>13</v>
      </c>
      <c r="B22" s="1"/>
      <c r="C22" s="1" t="s">
        <v>98</v>
      </c>
      <c r="D22" s="1"/>
      <c r="E22" s="1" t="s">
        <v>99</v>
      </c>
      <c r="F22" s="1"/>
      <c r="G22" s="1" t="s">
        <v>100</v>
      </c>
    </row>
    <row r="23" spans="1:7" ht="19.5">
      <c r="A23" s="2">
        <v>14</v>
      </c>
      <c r="B23" s="1"/>
      <c r="C23" s="1" t="s">
        <v>101</v>
      </c>
      <c r="D23" s="1"/>
      <c r="E23" s="1" t="s">
        <v>102</v>
      </c>
      <c r="F23" s="1"/>
      <c r="G23" s="1" t="s">
        <v>103</v>
      </c>
    </row>
    <row r="24" spans="1:7" ht="19.5">
      <c r="A24" s="2">
        <v>15</v>
      </c>
      <c r="B24" s="1"/>
      <c r="C24" s="1" t="s">
        <v>104</v>
      </c>
      <c r="D24" s="1"/>
      <c r="E24" s="1" t="s">
        <v>105</v>
      </c>
      <c r="F24" s="1"/>
      <c r="G24" s="1" t="s">
        <v>106</v>
      </c>
    </row>
    <row r="25" spans="1:7" ht="19.5">
      <c r="A25" s="2">
        <v>16</v>
      </c>
      <c r="B25" s="1"/>
      <c r="C25" s="1" t="s">
        <v>107</v>
      </c>
      <c r="D25" s="1"/>
      <c r="E25" s="1" t="s">
        <v>108</v>
      </c>
      <c r="F25" s="1"/>
      <c r="G25" s="1" t="s">
        <v>109</v>
      </c>
    </row>
    <row r="26" spans="1:7" ht="19.5">
      <c r="A26" s="2">
        <v>17</v>
      </c>
      <c r="B26" s="1"/>
      <c r="C26" s="1" t="s">
        <v>110</v>
      </c>
      <c r="D26" s="1"/>
      <c r="E26" s="1" t="s">
        <v>111</v>
      </c>
      <c r="F26" s="1"/>
      <c r="G26" s="1" t="s">
        <v>112</v>
      </c>
    </row>
    <row r="27" spans="1:7" ht="19.5">
      <c r="A27" s="2">
        <v>18</v>
      </c>
      <c r="B27" s="1"/>
      <c r="C27" s="1" t="s">
        <v>113</v>
      </c>
      <c r="D27" s="1"/>
      <c r="E27" s="1" t="s">
        <v>114</v>
      </c>
      <c r="F27" s="1"/>
      <c r="G27" s="1" t="s">
        <v>115</v>
      </c>
    </row>
    <row r="28" spans="1:7" ht="19.5">
      <c r="A28" s="2">
        <v>19</v>
      </c>
      <c r="B28" s="1"/>
      <c r="C28" s="1" t="s">
        <v>116</v>
      </c>
      <c r="D28" s="1"/>
      <c r="E28" s="1" t="s">
        <v>73</v>
      </c>
      <c r="F28" s="1"/>
      <c r="G28" s="1" t="s">
        <v>117</v>
      </c>
    </row>
    <row r="29" spans="1:7" ht="19.5">
      <c r="A29" s="2">
        <v>20</v>
      </c>
      <c r="B29" s="1"/>
      <c r="C29" s="1" t="s">
        <v>118</v>
      </c>
      <c r="D29" s="1"/>
      <c r="E29" s="1" t="s">
        <v>73</v>
      </c>
      <c r="F29" s="1"/>
      <c r="G29" s="1"/>
    </row>
    <row r="30" spans="1:7" ht="19.5">
      <c r="A30" s="2"/>
      <c r="B30" s="1"/>
      <c r="C30" s="1"/>
      <c r="D30" s="1"/>
      <c r="E30" s="1"/>
      <c r="F30" s="1"/>
      <c r="G30" s="1"/>
    </row>
    <row r="31" spans="1:7" ht="19.5">
      <c r="A31" s="3" t="s">
        <v>119</v>
      </c>
      <c r="B31" s="1"/>
      <c r="C31" s="1" t="s">
        <v>120</v>
      </c>
      <c r="D31" s="1"/>
      <c r="E31" s="1" t="s">
        <v>121</v>
      </c>
      <c r="F31" s="1"/>
      <c r="G31" s="1"/>
    </row>
    <row r="32" spans="1:7" ht="19.5">
      <c r="A32" s="2">
        <v>2</v>
      </c>
      <c r="B32" s="1"/>
      <c r="C32" s="1" t="s">
        <v>76</v>
      </c>
      <c r="D32" s="1"/>
      <c r="E32" s="1" t="s">
        <v>122</v>
      </c>
      <c r="F32" s="1"/>
      <c r="G32" s="1"/>
    </row>
    <row r="33" spans="1:7" ht="19.5">
      <c r="A33" s="2">
        <v>2</v>
      </c>
      <c r="B33" s="1"/>
      <c r="C33" s="1" t="s">
        <v>123</v>
      </c>
      <c r="D33" s="1"/>
      <c r="E33" s="1" t="s">
        <v>124</v>
      </c>
      <c r="F33" s="1"/>
      <c r="G33" s="1"/>
    </row>
    <row r="34" spans="1:7" ht="19.5">
      <c r="A34" s="2">
        <v>1</v>
      </c>
      <c r="B34" s="1"/>
      <c r="C34" s="1" t="s">
        <v>125</v>
      </c>
      <c r="D34" s="1"/>
      <c r="E34" s="4" t="s">
        <v>126</v>
      </c>
      <c r="F34" s="1"/>
      <c r="G34" s="1"/>
    </row>
    <row r="35" spans="1:7" ht="19.5">
      <c r="A35" s="2">
        <v>1</v>
      </c>
      <c r="B35" s="1"/>
      <c r="C35" s="1" t="s">
        <v>68</v>
      </c>
      <c r="D35" s="1"/>
      <c r="E35" s="4" t="s">
        <v>127</v>
      </c>
      <c r="F35" s="1"/>
      <c r="G35" s="1"/>
    </row>
    <row r="36" spans="1:7" ht="19.5">
      <c r="A36" s="2">
        <v>1</v>
      </c>
      <c r="B36" s="1"/>
      <c r="C36" s="1" t="s">
        <v>83</v>
      </c>
      <c r="D36" s="1"/>
      <c r="E36" s="4" t="s">
        <v>128</v>
      </c>
      <c r="F36" s="1"/>
      <c r="G36" s="1"/>
    </row>
    <row r="37" spans="1:7" ht="19.5">
      <c r="A37" s="2"/>
      <c r="B37" s="1"/>
      <c r="C37" s="1"/>
      <c r="D37" s="1"/>
      <c r="E37" s="1"/>
      <c r="F37" s="1"/>
      <c r="G37" s="1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2"/>
  <sheetViews>
    <sheetView tabSelected="1" zoomScale="67" zoomScaleNormal="6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2.57421875" defaultRowHeight="12.75"/>
  <cols>
    <col min="1" max="1" width="2.28125" style="13" customWidth="1"/>
    <col min="2" max="2" width="17.57421875" style="13" bestFit="1" customWidth="1"/>
    <col min="3" max="11" width="4.57421875" style="13" bestFit="1" customWidth="1"/>
    <col min="12" max="12" width="1.8515625" style="13" bestFit="1" customWidth="1"/>
    <col min="13" max="13" width="7.140625" style="13" bestFit="1" customWidth="1"/>
    <col min="14" max="14" width="2.28125" style="13" customWidth="1"/>
    <col min="15" max="23" width="4.57421875" style="13" bestFit="1" customWidth="1"/>
    <col min="24" max="24" width="2.28125" style="13" customWidth="1"/>
    <col min="25" max="25" width="5.7109375" style="13" bestFit="1" customWidth="1"/>
    <col min="26" max="26" width="2.28125" style="13" customWidth="1"/>
    <col min="27" max="27" width="8.421875" style="13" bestFit="1" customWidth="1"/>
    <col min="28" max="28" width="2.28125" style="13" customWidth="1"/>
    <col min="29" max="29" width="7.421875" style="13" bestFit="1" customWidth="1"/>
    <col min="30" max="30" width="2.28125" style="13" customWidth="1"/>
    <col min="31" max="31" width="5.7109375" style="13" bestFit="1" customWidth="1"/>
    <col min="32" max="32" width="2.28125" style="13" customWidth="1"/>
    <col min="33" max="33" width="8.00390625" style="13" bestFit="1" customWidth="1"/>
    <col min="34" max="34" width="2.28125" style="13" customWidth="1"/>
    <col min="35" max="35" width="8.57421875" style="13" customWidth="1"/>
    <col min="36" max="36" width="2.28125" style="13" customWidth="1"/>
    <col min="37" max="37" width="8.00390625" style="13" customWidth="1"/>
    <col min="38" max="38" width="2.28125" style="13" customWidth="1"/>
    <col min="39" max="39" width="6.28125" style="13" bestFit="1" customWidth="1"/>
    <col min="40" max="40" width="2.28125" style="13" customWidth="1"/>
    <col min="41" max="43" width="12.57421875" style="12" customWidth="1"/>
    <col min="44" max="44" width="3.57421875" style="12" customWidth="1"/>
    <col min="45" max="45" width="34.421875" style="12" customWidth="1"/>
    <col min="46" max="46" width="3.57421875" style="12" customWidth="1"/>
    <col min="47" max="47" width="26.7109375" style="12" customWidth="1"/>
    <col min="48" max="48" width="3.57421875" style="12" customWidth="1"/>
    <col min="49" max="49" width="20.28125" style="12" customWidth="1"/>
    <col min="50" max="16384" width="12.57421875" style="12" customWidth="1"/>
  </cols>
  <sheetData>
    <row r="1" spans="1:40" ht="6.75" customHeight="1">
      <c r="A1" s="25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4"/>
      <c r="N1" s="26"/>
      <c r="O1" s="24"/>
      <c r="P1" s="24"/>
      <c r="Q1" s="24"/>
      <c r="R1" s="24"/>
      <c r="S1" s="24"/>
      <c r="T1" s="24"/>
      <c r="U1" s="24"/>
      <c r="V1" s="24"/>
      <c r="W1" s="24"/>
      <c r="X1" s="26"/>
      <c r="Y1" s="24"/>
      <c r="Z1" s="26"/>
      <c r="AA1" s="24"/>
      <c r="AB1" s="26"/>
      <c r="AC1" s="24"/>
      <c r="AD1" s="26"/>
      <c r="AE1" s="24"/>
      <c r="AF1" s="26"/>
      <c r="AG1" s="24"/>
      <c r="AH1" s="26"/>
      <c r="AI1" s="24"/>
      <c r="AJ1" s="26"/>
      <c r="AK1" s="24"/>
      <c r="AL1" s="26"/>
      <c r="AM1" s="24"/>
      <c r="AN1" s="29"/>
    </row>
    <row r="2" spans="1:40" ht="15" customHeight="1">
      <c r="A2" s="25"/>
      <c r="B2" s="28" t="s">
        <v>0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26"/>
      <c r="M2" s="14" t="s">
        <v>1</v>
      </c>
      <c r="N2" s="26"/>
      <c r="O2" s="14">
        <v>10</v>
      </c>
      <c r="P2" s="14">
        <v>11</v>
      </c>
      <c r="Q2" s="14">
        <v>12</v>
      </c>
      <c r="R2" s="14">
        <v>13</v>
      </c>
      <c r="S2" s="14">
        <v>14</v>
      </c>
      <c r="T2" s="14">
        <v>15</v>
      </c>
      <c r="U2" s="14">
        <v>16</v>
      </c>
      <c r="V2" s="14">
        <v>17</v>
      </c>
      <c r="W2" s="14">
        <v>18</v>
      </c>
      <c r="X2" s="26"/>
      <c r="Y2" s="14" t="s">
        <v>2</v>
      </c>
      <c r="Z2" s="26"/>
      <c r="AA2" s="14" t="s">
        <v>3</v>
      </c>
      <c r="AB2" s="26"/>
      <c r="AC2" s="15" t="s">
        <v>4</v>
      </c>
      <c r="AD2" s="26"/>
      <c r="AE2" s="15" t="s">
        <v>5</v>
      </c>
      <c r="AF2" s="26"/>
      <c r="AG2" s="15" t="s">
        <v>6</v>
      </c>
      <c r="AH2" s="26"/>
      <c r="AI2" s="15" t="s">
        <v>7</v>
      </c>
      <c r="AJ2" s="26"/>
      <c r="AK2" s="16" t="s">
        <v>8</v>
      </c>
      <c r="AL2" s="26"/>
      <c r="AM2" s="15" t="s">
        <v>9</v>
      </c>
      <c r="AN2" s="29"/>
    </row>
    <row r="3" spans="1:40" ht="15" customHeight="1">
      <c r="A3" s="25"/>
      <c r="B3" s="28" t="s">
        <v>10</v>
      </c>
      <c r="C3" s="14">
        <v>374</v>
      </c>
      <c r="D3" s="14">
        <v>470</v>
      </c>
      <c r="E3" s="14">
        <v>336</v>
      </c>
      <c r="F3" s="14">
        <v>123</v>
      </c>
      <c r="G3" s="14">
        <v>355</v>
      </c>
      <c r="H3" s="14">
        <v>291</v>
      </c>
      <c r="I3" s="14">
        <v>494</v>
      </c>
      <c r="J3" s="14">
        <v>157</v>
      </c>
      <c r="K3" s="14">
        <v>352</v>
      </c>
      <c r="L3" s="26"/>
      <c r="M3" s="14">
        <f>SUM(C3:K3)</f>
        <v>2952</v>
      </c>
      <c r="N3" s="26"/>
      <c r="O3" s="14">
        <v>370</v>
      </c>
      <c r="P3" s="14">
        <v>349</v>
      </c>
      <c r="Q3" s="14">
        <v>192</v>
      </c>
      <c r="R3" s="14">
        <v>313</v>
      </c>
      <c r="S3" s="14">
        <v>338</v>
      </c>
      <c r="T3" s="14">
        <v>473</v>
      </c>
      <c r="U3" s="14">
        <v>163</v>
      </c>
      <c r="V3" s="14">
        <v>378</v>
      </c>
      <c r="W3" s="14">
        <v>461</v>
      </c>
      <c r="X3" s="26"/>
      <c r="Y3" s="14">
        <f>SUM(O3:W3)</f>
        <v>3037</v>
      </c>
      <c r="Z3" s="26"/>
      <c r="AA3" s="14">
        <f>M3+Y3</f>
        <v>5989</v>
      </c>
      <c r="AB3" s="26"/>
      <c r="AC3" s="17"/>
      <c r="AD3" s="26"/>
      <c r="AE3" s="17"/>
      <c r="AF3" s="26"/>
      <c r="AG3" s="17"/>
      <c r="AH3" s="26"/>
      <c r="AI3" s="17" t="s">
        <v>11</v>
      </c>
      <c r="AJ3" s="26"/>
      <c r="AK3" s="17"/>
      <c r="AL3" s="26"/>
      <c r="AM3" s="17" t="s">
        <v>12</v>
      </c>
      <c r="AN3" s="29"/>
    </row>
    <row r="4" spans="1:40" ht="15" customHeight="1">
      <c r="A4" s="25"/>
      <c r="B4" s="28" t="s">
        <v>13</v>
      </c>
      <c r="C4" s="14">
        <v>4</v>
      </c>
      <c r="D4" s="14">
        <v>5</v>
      </c>
      <c r="E4" s="14">
        <v>4</v>
      </c>
      <c r="F4" s="14">
        <v>3</v>
      </c>
      <c r="G4" s="14">
        <v>4</v>
      </c>
      <c r="H4" s="14">
        <v>4</v>
      </c>
      <c r="I4" s="14">
        <v>5</v>
      </c>
      <c r="J4" s="14">
        <v>3</v>
      </c>
      <c r="K4" s="14">
        <v>4</v>
      </c>
      <c r="L4" s="26"/>
      <c r="M4" s="14">
        <f>SUM(C4:K4)</f>
        <v>36</v>
      </c>
      <c r="N4" s="26"/>
      <c r="O4" s="14">
        <v>4</v>
      </c>
      <c r="P4" s="14">
        <v>4</v>
      </c>
      <c r="Q4" s="14">
        <v>3</v>
      </c>
      <c r="R4" s="14">
        <v>4</v>
      </c>
      <c r="S4" s="14">
        <v>4</v>
      </c>
      <c r="T4" s="14">
        <v>5</v>
      </c>
      <c r="U4" s="14">
        <v>3</v>
      </c>
      <c r="V4" s="14">
        <v>4</v>
      </c>
      <c r="W4" s="14">
        <v>5</v>
      </c>
      <c r="X4" s="26"/>
      <c r="Y4" s="14">
        <f>SUM(O4:W4)</f>
        <v>36</v>
      </c>
      <c r="Z4" s="26"/>
      <c r="AA4" s="14">
        <f>M4+Y4</f>
        <v>72</v>
      </c>
      <c r="AB4" s="26"/>
      <c r="AC4" s="17"/>
      <c r="AD4" s="26"/>
      <c r="AE4" s="17"/>
      <c r="AF4" s="26"/>
      <c r="AG4" s="17"/>
      <c r="AH4" s="26"/>
      <c r="AI4" s="17" t="s">
        <v>14</v>
      </c>
      <c r="AJ4" s="26"/>
      <c r="AK4" s="17"/>
      <c r="AL4" s="26"/>
      <c r="AM4" s="17"/>
      <c r="AN4" s="29"/>
    </row>
    <row r="5" spans="1:40" ht="15" customHeight="1">
      <c r="A5" s="25"/>
      <c r="B5" s="28" t="s">
        <v>15</v>
      </c>
      <c r="C5" s="14">
        <v>1</v>
      </c>
      <c r="D5" s="14">
        <v>5</v>
      </c>
      <c r="E5" s="14">
        <v>9</v>
      </c>
      <c r="F5" s="14">
        <v>15</v>
      </c>
      <c r="G5" s="14">
        <v>3</v>
      </c>
      <c r="H5" s="14">
        <v>13</v>
      </c>
      <c r="I5" s="14">
        <v>7</v>
      </c>
      <c r="J5" s="14">
        <v>17</v>
      </c>
      <c r="K5" s="14">
        <v>11</v>
      </c>
      <c r="L5" s="26"/>
      <c r="M5" s="14"/>
      <c r="N5" s="26"/>
      <c r="O5" s="14">
        <v>4</v>
      </c>
      <c r="P5" s="14">
        <v>10</v>
      </c>
      <c r="Q5" s="14">
        <v>14</v>
      </c>
      <c r="R5" s="14">
        <v>8</v>
      </c>
      <c r="S5" s="14">
        <v>18</v>
      </c>
      <c r="T5" s="14">
        <v>12</v>
      </c>
      <c r="U5" s="14">
        <v>16</v>
      </c>
      <c r="V5" s="14">
        <v>2</v>
      </c>
      <c r="W5" s="14">
        <v>6</v>
      </c>
      <c r="X5" s="26"/>
      <c r="Y5" s="14"/>
      <c r="Z5" s="26"/>
      <c r="AA5" s="14"/>
      <c r="AB5" s="26"/>
      <c r="AC5" s="18"/>
      <c r="AD5" s="26"/>
      <c r="AE5" s="18"/>
      <c r="AF5" s="26"/>
      <c r="AG5" s="18"/>
      <c r="AH5" s="26"/>
      <c r="AI5" s="18"/>
      <c r="AJ5" s="26"/>
      <c r="AK5" s="18"/>
      <c r="AL5" s="26"/>
      <c r="AM5" s="18"/>
      <c r="AN5" s="29"/>
    </row>
    <row r="6" spans="1:40" ht="6.7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6"/>
      <c r="M6" s="27"/>
      <c r="N6" s="26"/>
      <c r="O6" s="27"/>
      <c r="P6" s="27"/>
      <c r="Q6" s="27"/>
      <c r="R6" s="27"/>
      <c r="S6" s="27"/>
      <c r="T6" s="27"/>
      <c r="U6" s="27"/>
      <c r="V6" s="27"/>
      <c r="W6" s="27"/>
      <c r="X6" s="26"/>
      <c r="Y6" s="27"/>
      <c r="Z6" s="26"/>
      <c r="AA6" s="27"/>
      <c r="AB6" s="26"/>
      <c r="AC6" s="27"/>
      <c r="AD6" s="26"/>
      <c r="AE6" s="27"/>
      <c r="AF6" s="26"/>
      <c r="AG6" s="27"/>
      <c r="AH6" s="26"/>
      <c r="AI6" s="27"/>
      <c r="AJ6" s="26"/>
      <c r="AK6" s="27"/>
      <c r="AL6" s="26"/>
      <c r="AM6" s="27"/>
      <c r="AN6" s="29"/>
    </row>
    <row r="7" spans="1:42" ht="15" customHeight="1">
      <c r="A7" s="25"/>
      <c r="B7" s="28" t="s">
        <v>16</v>
      </c>
      <c r="C7" s="14">
        <v>4</v>
      </c>
      <c r="D7" s="14">
        <v>5</v>
      </c>
      <c r="E7" s="14">
        <v>6</v>
      </c>
      <c r="F7" s="14">
        <v>3</v>
      </c>
      <c r="G7" s="14">
        <v>6</v>
      </c>
      <c r="H7" s="14">
        <v>4</v>
      </c>
      <c r="I7" s="14">
        <v>6</v>
      </c>
      <c r="J7" s="14">
        <v>4</v>
      </c>
      <c r="K7" s="14">
        <v>6</v>
      </c>
      <c r="L7" s="26"/>
      <c r="M7" s="14">
        <f>SUM(C7:K7)</f>
        <v>44</v>
      </c>
      <c r="N7" s="26"/>
      <c r="O7" s="14">
        <v>5</v>
      </c>
      <c r="P7" s="14">
        <v>5</v>
      </c>
      <c r="Q7" s="14">
        <v>4</v>
      </c>
      <c r="R7" s="14">
        <v>5</v>
      </c>
      <c r="S7" s="14">
        <v>4</v>
      </c>
      <c r="T7" s="14">
        <v>7</v>
      </c>
      <c r="U7" s="14">
        <v>3</v>
      </c>
      <c r="V7" s="14">
        <v>4</v>
      </c>
      <c r="W7" s="14">
        <v>5</v>
      </c>
      <c r="X7" s="26"/>
      <c r="Y7" s="14">
        <f>SUM(O7:W7)</f>
        <v>42</v>
      </c>
      <c r="Z7" s="26"/>
      <c r="AA7" s="14">
        <f>M7+Y7</f>
        <v>86</v>
      </c>
      <c r="AB7" s="26"/>
      <c r="AC7" s="14">
        <v>8</v>
      </c>
      <c r="AD7" s="26"/>
      <c r="AE7" s="14">
        <f>AA7-AC7</f>
        <v>78</v>
      </c>
      <c r="AF7" s="26"/>
      <c r="AG7" s="14">
        <v>36</v>
      </c>
      <c r="AH7" s="26"/>
      <c r="AI7" s="14">
        <v>91</v>
      </c>
      <c r="AJ7" s="26"/>
      <c r="AK7" s="14">
        <f>AA7-AI7</f>
        <v>-5</v>
      </c>
      <c r="AL7" s="26"/>
      <c r="AM7" s="14">
        <v>7</v>
      </c>
      <c r="AN7" s="29"/>
      <c r="AO7" s="12">
        <f>-2+10</f>
        <v>8</v>
      </c>
      <c r="AP7" s="12">
        <f>+AO7-AC7</f>
        <v>0</v>
      </c>
    </row>
    <row r="8" spans="1:42" ht="15" customHeight="1">
      <c r="A8" s="25"/>
      <c r="B8" s="28" t="s">
        <v>17</v>
      </c>
      <c r="C8" s="14">
        <v>4</v>
      </c>
      <c r="D8" s="14">
        <v>6</v>
      </c>
      <c r="E8" s="14">
        <v>4</v>
      </c>
      <c r="F8" s="14">
        <v>3</v>
      </c>
      <c r="G8" s="14">
        <v>6</v>
      </c>
      <c r="H8" s="14">
        <v>5</v>
      </c>
      <c r="I8" s="14">
        <v>6</v>
      </c>
      <c r="J8" s="14">
        <v>3</v>
      </c>
      <c r="K8" s="14">
        <v>5</v>
      </c>
      <c r="L8" s="26"/>
      <c r="M8" s="14">
        <f>SUM(C8:K8)</f>
        <v>42</v>
      </c>
      <c r="N8" s="26"/>
      <c r="O8" s="14">
        <v>4</v>
      </c>
      <c r="P8" s="14">
        <v>5</v>
      </c>
      <c r="Q8" s="14">
        <v>4</v>
      </c>
      <c r="R8" s="14">
        <v>4</v>
      </c>
      <c r="S8" s="14">
        <v>4</v>
      </c>
      <c r="T8" s="14">
        <v>5</v>
      </c>
      <c r="U8" s="14">
        <v>5</v>
      </c>
      <c r="V8" s="14">
        <v>5</v>
      </c>
      <c r="W8" s="14">
        <v>8</v>
      </c>
      <c r="X8" s="26"/>
      <c r="Y8" s="14">
        <f>SUM(O8:W8)</f>
        <v>44</v>
      </c>
      <c r="Z8" s="26"/>
      <c r="AA8" s="14">
        <f>M8+Y8</f>
        <v>86</v>
      </c>
      <c r="AB8" s="26"/>
      <c r="AC8" s="14">
        <v>7</v>
      </c>
      <c r="AD8" s="26"/>
      <c r="AE8" s="14">
        <f>AA8-AC8</f>
        <v>79</v>
      </c>
      <c r="AF8" s="26"/>
      <c r="AG8" s="14">
        <v>30</v>
      </c>
      <c r="AH8" s="26"/>
      <c r="AI8" s="14">
        <v>90</v>
      </c>
      <c r="AJ8" s="26"/>
      <c r="AK8" s="14">
        <f>AA8-AI8</f>
        <v>-4</v>
      </c>
      <c r="AL8" s="26"/>
      <c r="AM8" s="14">
        <v>3</v>
      </c>
      <c r="AN8" s="29"/>
      <c r="AO8" s="12">
        <f>-2+9</f>
        <v>7</v>
      </c>
      <c r="AP8" s="12">
        <f>+AO8-AC8</f>
        <v>0</v>
      </c>
    </row>
    <row r="9" spans="1:42" ht="15" customHeight="1">
      <c r="A9" s="25"/>
      <c r="B9" s="28" t="s">
        <v>18</v>
      </c>
      <c r="C9" s="14">
        <v>10</v>
      </c>
      <c r="D9" s="14">
        <v>7</v>
      </c>
      <c r="E9" s="14">
        <v>7</v>
      </c>
      <c r="F9" s="14">
        <v>5</v>
      </c>
      <c r="G9" s="14">
        <v>5</v>
      </c>
      <c r="H9" s="14">
        <v>6</v>
      </c>
      <c r="I9" s="14">
        <v>9</v>
      </c>
      <c r="J9" s="14">
        <v>4</v>
      </c>
      <c r="K9" s="14">
        <v>6</v>
      </c>
      <c r="L9" s="26" t="s">
        <v>19</v>
      </c>
      <c r="M9" s="14">
        <f>SUM(C9:K9)</f>
        <v>59</v>
      </c>
      <c r="N9" s="26"/>
      <c r="O9" s="14">
        <v>7</v>
      </c>
      <c r="P9" s="14">
        <v>6</v>
      </c>
      <c r="Q9" s="14">
        <v>5</v>
      </c>
      <c r="R9" s="14">
        <v>6</v>
      </c>
      <c r="S9" s="14">
        <v>8</v>
      </c>
      <c r="T9" s="14">
        <v>6</v>
      </c>
      <c r="U9" s="14">
        <v>8</v>
      </c>
      <c r="V9" s="14">
        <v>7</v>
      </c>
      <c r="W9" s="14">
        <v>7</v>
      </c>
      <c r="X9" s="26"/>
      <c r="Y9" s="14">
        <f>SUM(O9:W9)</f>
        <v>60</v>
      </c>
      <c r="Z9" s="26"/>
      <c r="AA9" s="14">
        <f>M9+Y9</f>
        <v>119</v>
      </c>
      <c r="AB9" s="26"/>
      <c r="AC9" s="14">
        <v>39.5</v>
      </c>
      <c r="AD9" s="26"/>
      <c r="AE9" s="14">
        <f>AA9-AC9</f>
        <v>79.5</v>
      </c>
      <c r="AF9" s="26"/>
      <c r="AG9" s="14">
        <v>40</v>
      </c>
      <c r="AH9" s="26"/>
      <c r="AI9" s="14">
        <v>120</v>
      </c>
      <c r="AJ9" s="26"/>
      <c r="AK9" s="14">
        <f>AA9-AI9</f>
        <v>-1</v>
      </c>
      <c r="AL9" s="26"/>
      <c r="AM9" s="14">
        <v>9</v>
      </c>
      <c r="AN9" s="29"/>
      <c r="AO9" s="12">
        <f>1+9+8+8+7+3.5</f>
        <v>36.5</v>
      </c>
      <c r="AP9" s="12">
        <f>+AO9-AC9</f>
        <v>-3</v>
      </c>
    </row>
    <row r="10" spans="1:42" ht="15" customHeight="1">
      <c r="A10" s="25"/>
      <c r="B10" s="28" t="s">
        <v>20</v>
      </c>
      <c r="C10" s="14">
        <v>6</v>
      </c>
      <c r="D10" s="14">
        <v>7</v>
      </c>
      <c r="E10" s="14">
        <v>6</v>
      </c>
      <c r="F10" s="14">
        <v>5</v>
      </c>
      <c r="G10" s="14">
        <v>5</v>
      </c>
      <c r="H10" s="14">
        <v>6</v>
      </c>
      <c r="I10" s="14">
        <v>7</v>
      </c>
      <c r="J10" s="14">
        <v>4</v>
      </c>
      <c r="K10" s="14">
        <v>4</v>
      </c>
      <c r="L10" s="26"/>
      <c r="M10" s="14">
        <f>SUM(C10:K10)</f>
        <v>50</v>
      </c>
      <c r="N10" s="26"/>
      <c r="O10" s="14">
        <v>7</v>
      </c>
      <c r="P10" s="14">
        <v>6</v>
      </c>
      <c r="Q10" s="14">
        <v>5</v>
      </c>
      <c r="R10" s="14">
        <v>5</v>
      </c>
      <c r="S10" s="14">
        <v>8</v>
      </c>
      <c r="T10" s="14">
        <v>7</v>
      </c>
      <c r="U10" s="14">
        <v>4</v>
      </c>
      <c r="V10" s="14">
        <v>6</v>
      </c>
      <c r="W10" s="14">
        <v>8</v>
      </c>
      <c r="X10" s="26"/>
      <c r="Y10" s="14">
        <f>SUM(O10:W10)</f>
        <v>56</v>
      </c>
      <c r="Z10" s="26"/>
      <c r="AA10" s="14">
        <f>M10+Y10</f>
        <v>106</v>
      </c>
      <c r="AB10" s="26"/>
      <c r="AC10" s="14">
        <v>23.5</v>
      </c>
      <c r="AD10" s="26"/>
      <c r="AE10" s="14">
        <f>AA10-AC10</f>
        <v>82.5</v>
      </c>
      <c r="AF10" s="26"/>
      <c r="AG10" s="14">
        <v>42</v>
      </c>
      <c r="AH10" s="26"/>
      <c r="AI10" s="14">
        <v>96</v>
      </c>
      <c r="AJ10" s="26"/>
      <c r="AK10" s="14">
        <f>AA10-AI10</f>
        <v>10</v>
      </c>
      <c r="AL10" s="26"/>
      <c r="AM10" s="14">
        <v>2</v>
      </c>
      <c r="AN10" s="29"/>
      <c r="AO10" s="12">
        <f>-2+8+7+7+3.5</f>
        <v>23.5</v>
      </c>
      <c r="AP10" s="12">
        <f>+AO10-AC10</f>
        <v>0</v>
      </c>
    </row>
    <row r="11" spans="1:40" ht="6.7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6"/>
      <c r="M11" s="27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6"/>
      <c r="Y11" s="27"/>
      <c r="Z11" s="26"/>
      <c r="AA11" s="27"/>
      <c r="AB11" s="26"/>
      <c r="AC11" s="27"/>
      <c r="AD11" s="26"/>
      <c r="AE11" s="27"/>
      <c r="AF11" s="26"/>
      <c r="AG11" s="27"/>
      <c r="AH11" s="26"/>
      <c r="AI11" s="27"/>
      <c r="AJ11" s="26"/>
      <c r="AK11" s="27"/>
      <c r="AL11" s="26"/>
      <c r="AM11" s="27"/>
      <c r="AN11" s="29"/>
    </row>
    <row r="12" spans="1:42" ht="15" customHeight="1">
      <c r="A12" s="25"/>
      <c r="B12" s="28" t="s">
        <v>21</v>
      </c>
      <c r="C12" s="14">
        <v>5</v>
      </c>
      <c r="D12" s="14">
        <v>6</v>
      </c>
      <c r="E12" s="14">
        <v>6</v>
      </c>
      <c r="F12" s="14">
        <v>3</v>
      </c>
      <c r="G12" s="14">
        <v>6</v>
      </c>
      <c r="H12" s="19">
        <v>3</v>
      </c>
      <c r="I12" s="14">
        <v>5</v>
      </c>
      <c r="J12" s="14">
        <v>4</v>
      </c>
      <c r="K12" s="14">
        <v>6</v>
      </c>
      <c r="L12" s="26"/>
      <c r="M12" s="14">
        <f>SUM(C12:K12)</f>
        <v>44</v>
      </c>
      <c r="N12" s="26"/>
      <c r="O12" s="14">
        <v>5</v>
      </c>
      <c r="P12" s="14">
        <v>5</v>
      </c>
      <c r="Q12" s="14">
        <v>3</v>
      </c>
      <c r="R12" s="19">
        <v>2</v>
      </c>
      <c r="S12" s="14">
        <v>6</v>
      </c>
      <c r="T12" s="14">
        <v>6</v>
      </c>
      <c r="U12" s="14">
        <v>4</v>
      </c>
      <c r="V12" s="14">
        <v>6</v>
      </c>
      <c r="W12" s="14">
        <v>5</v>
      </c>
      <c r="X12" s="26"/>
      <c r="Y12" s="14">
        <f>SUM(O12:W12)</f>
        <v>42</v>
      </c>
      <c r="Z12" s="26"/>
      <c r="AA12" s="14">
        <f>M12+Y12</f>
        <v>86</v>
      </c>
      <c r="AB12" s="26"/>
      <c r="AC12" s="14">
        <v>7</v>
      </c>
      <c r="AD12" s="26"/>
      <c r="AE12" s="14">
        <f>AA12-AC12</f>
        <v>79</v>
      </c>
      <c r="AF12" s="26"/>
      <c r="AG12" s="14">
        <v>32</v>
      </c>
      <c r="AH12" s="26"/>
      <c r="AI12" s="14">
        <v>92</v>
      </c>
      <c r="AJ12" s="26"/>
      <c r="AK12" s="14">
        <f>AA12-AI12</f>
        <v>-6</v>
      </c>
      <c r="AL12" s="26"/>
      <c r="AM12" s="14">
        <v>1</v>
      </c>
      <c r="AN12" s="29"/>
      <c r="AO12" s="12">
        <f>-2+9</f>
        <v>7</v>
      </c>
      <c r="AP12" s="12">
        <f>+AO12-AC12</f>
        <v>0</v>
      </c>
    </row>
    <row r="13" spans="1:42" ht="15" customHeight="1">
      <c r="A13" s="25"/>
      <c r="B13" s="28" t="s">
        <v>22</v>
      </c>
      <c r="C13" s="14">
        <v>7</v>
      </c>
      <c r="D13" s="14">
        <v>8</v>
      </c>
      <c r="E13" s="14">
        <v>5</v>
      </c>
      <c r="F13" s="14">
        <v>6</v>
      </c>
      <c r="G13" s="14">
        <v>6</v>
      </c>
      <c r="H13" s="14">
        <v>5</v>
      </c>
      <c r="I13" s="14">
        <v>8</v>
      </c>
      <c r="J13" s="14">
        <v>4</v>
      </c>
      <c r="K13" s="14">
        <v>4</v>
      </c>
      <c r="L13" s="26"/>
      <c r="M13" s="14">
        <f>SUM(C13:K13)</f>
        <v>53</v>
      </c>
      <c r="N13" s="26"/>
      <c r="O13" s="14">
        <v>6</v>
      </c>
      <c r="P13" s="14">
        <v>6</v>
      </c>
      <c r="Q13" s="14">
        <v>4</v>
      </c>
      <c r="R13" s="14">
        <v>5</v>
      </c>
      <c r="S13" s="14">
        <v>6</v>
      </c>
      <c r="T13" s="14">
        <v>6</v>
      </c>
      <c r="U13" s="14">
        <v>4</v>
      </c>
      <c r="V13" s="14">
        <v>5</v>
      </c>
      <c r="W13" s="14">
        <v>8</v>
      </c>
      <c r="X13" s="26"/>
      <c r="Y13" s="14">
        <f>SUM(O13:W13)</f>
        <v>50</v>
      </c>
      <c r="Z13" s="26"/>
      <c r="AA13" s="14">
        <f>M13+Y13</f>
        <v>103</v>
      </c>
      <c r="AB13" s="26"/>
      <c r="AC13" s="14">
        <v>23</v>
      </c>
      <c r="AD13" s="26"/>
      <c r="AE13" s="14">
        <f>AA13-AC13</f>
        <v>80</v>
      </c>
      <c r="AF13" s="26"/>
      <c r="AG13" s="14">
        <v>41</v>
      </c>
      <c r="AH13" s="26"/>
      <c r="AI13" s="14">
        <v>100</v>
      </c>
      <c r="AJ13" s="26"/>
      <c r="AK13" s="14">
        <f>AA13-AI13</f>
        <v>3</v>
      </c>
      <c r="AL13" s="26"/>
      <c r="AM13" s="14">
        <v>1</v>
      </c>
      <c r="AN13" s="29"/>
      <c r="AO13" s="12">
        <f>8+7+8</f>
        <v>23</v>
      </c>
      <c r="AP13" s="12">
        <f>+AO13-AC13</f>
        <v>0</v>
      </c>
    </row>
    <row r="14" spans="1:42" ht="15" customHeight="1">
      <c r="A14" s="25"/>
      <c r="B14" s="28" t="s">
        <v>23</v>
      </c>
      <c r="C14" s="14">
        <v>6</v>
      </c>
      <c r="D14" s="14">
        <v>4</v>
      </c>
      <c r="E14" s="14">
        <v>5</v>
      </c>
      <c r="F14" s="14">
        <v>4</v>
      </c>
      <c r="G14" s="14">
        <v>6</v>
      </c>
      <c r="H14" s="14">
        <v>4</v>
      </c>
      <c r="I14" s="14">
        <v>6</v>
      </c>
      <c r="J14" s="14">
        <v>4</v>
      </c>
      <c r="K14" s="14">
        <v>5</v>
      </c>
      <c r="L14" s="26"/>
      <c r="M14" s="14">
        <f>SUM(C14:K14)</f>
        <v>44</v>
      </c>
      <c r="N14" s="26"/>
      <c r="O14" s="14">
        <v>5</v>
      </c>
      <c r="P14" s="14">
        <v>5</v>
      </c>
      <c r="Q14" s="14">
        <v>4</v>
      </c>
      <c r="R14" s="14">
        <v>7</v>
      </c>
      <c r="S14" s="14">
        <v>4</v>
      </c>
      <c r="T14" s="14">
        <v>5</v>
      </c>
      <c r="U14" s="14">
        <v>4</v>
      </c>
      <c r="V14" s="14">
        <v>5</v>
      </c>
      <c r="W14" s="14">
        <v>6</v>
      </c>
      <c r="X14" s="26"/>
      <c r="Y14" s="14">
        <f>SUM(O14:W14)</f>
        <v>45</v>
      </c>
      <c r="Z14" s="26"/>
      <c r="AA14" s="14">
        <f>M14+Y14</f>
        <v>89</v>
      </c>
      <c r="AB14" s="26"/>
      <c r="AC14" s="14">
        <v>11</v>
      </c>
      <c r="AD14" s="26"/>
      <c r="AE14" s="14">
        <f>AA14-AC14</f>
        <v>78</v>
      </c>
      <c r="AF14" s="26"/>
      <c r="AG14" s="14">
        <v>36</v>
      </c>
      <c r="AH14" s="26"/>
      <c r="AI14" s="14">
        <v>95</v>
      </c>
      <c r="AJ14" s="26"/>
      <c r="AK14" s="14">
        <f>AA14-AI14</f>
        <v>-6</v>
      </c>
      <c r="AL14" s="26"/>
      <c r="AM14" s="14">
        <v>1</v>
      </c>
      <c r="AN14" s="29"/>
      <c r="AO14" s="12">
        <f>1+10</f>
        <v>11</v>
      </c>
      <c r="AP14" s="12">
        <f>+AO14-AC14</f>
        <v>0</v>
      </c>
    </row>
    <row r="15" spans="1:42" ht="15" customHeight="1">
      <c r="A15" s="25"/>
      <c r="B15" s="28" t="s">
        <v>24</v>
      </c>
      <c r="C15" s="14">
        <v>5</v>
      </c>
      <c r="D15" s="14">
        <v>6</v>
      </c>
      <c r="E15" s="14">
        <v>6</v>
      </c>
      <c r="F15" s="14">
        <v>3</v>
      </c>
      <c r="G15" s="14">
        <v>4</v>
      </c>
      <c r="H15" s="14">
        <v>4</v>
      </c>
      <c r="I15" s="14">
        <v>5</v>
      </c>
      <c r="J15" s="14">
        <v>3</v>
      </c>
      <c r="K15" s="14">
        <v>6</v>
      </c>
      <c r="L15" s="26"/>
      <c r="M15" s="14">
        <f>SUM(C15:K15)</f>
        <v>42</v>
      </c>
      <c r="N15" s="26"/>
      <c r="O15" s="14">
        <v>6</v>
      </c>
      <c r="P15" s="14">
        <v>5</v>
      </c>
      <c r="Q15" s="14">
        <v>4</v>
      </c>
      <c r="R15" s="14">
        <v>4</v>
      </c>
      <c r="S15" s="14">
        <v>5</v>
      </c>
      <c r="T15" s="14">
        <v>7</v>
      </c>
      <c r="U15" s="14">
        <v>5</v>
      </c>
      <c r="V15" s="14">
        <v>6</v>
      </c>
      <c r="W15" s="14">
        <v>6</v>
      </c>
      <c r="X15" s="26"/>
      <c r="Y15" s="14">
        <f>SUM(O15:W15)</f>
        <v>48</v>
      </c>
      <c r="Z15" s="26"/>
      <c r="AA15" s="14">
        <f>M15+Y15</f>
        <v>90</v>
      </c>
      <c r="AB15" s="26"/>
      <c r="AC15" s="14">
        <v>12</v>
      </c>
      <c r="AD15" s="26"/>
      <c r="AE15" s="14">
        <f>AA15-AC15</f>
        <v>78</v>
      </c>
      <c r="AF15" s="26"/>
      <c r="AG15" s="14">
        <v>31</v>
      </c>
      <c r="AH15" s="26"/>
      <c r="AI15" s="14">
        <v>97</v>
      </c>
      <c r="AJ15" s="26"/>
      <c r="AK15" s="14">
        <f>AA15-AI15</f>
        <v>-7</v>
      </c>
      <c r="AL15" s="26"/>
      <c r="AM15" s="14">
        <v>0</v>
      </c>
      <c r="AN15" s="29"/>
      <c r="AO15" s="12">
        <f>2+10</f>
        <v>12</v>
      </c>
      <c r="AP15" s="12">
        <f>+AO15-AC15</f>
        <v>0</v>
      </c>
    </row>
    <row r="16" spans="1:40" ht="6.75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6"/>
      <c r="M16" s="27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6"/>
      <c r="Y16" s="27"/>
      <c r="Z16" s="26"/>
      <c r="AA16" s="27"/>
      <c r="AB16" s="26"/>
      <c r="AC16" s="27"/>
      <c r="AD16" s="26"/>
      <c r="AE16" s="27"/>
      <c r="AF16" s="26"/>
      <c r="AG16" s="27"/>
      <c r="AH16" s="26"/>
      <c r="AI16" s="27"/>
      <c r="AJ16" s="26"/>
      <c r="AK16" s="27"/>
      <c r="AL16" s="26"/>
      <c r="AM16" s="27"/>
      <c r="AN16" s="29"/>
    </row>
    <row r="17" spans="1:42" ht="15" customHeight="1">
      <c r="A17" s="25"/>
      <c r="B17" s="28" t="s">
        <v>25</v>
      </c>
      <c r="C17" s="14">
        <v>8</v>
      </c>
      <c r="D17" s="14">
        <v>6</v>
      </c>
      <c r="E17" s="14">
        <v>5</v>
      </c>
      <c r="F17" s="14">
        <v>4</v>
      </c>
      <c r="G17" s="14">
        <v>6</v>
      </c>
      <c r="H17" s="14">
        <v>4</v>
      </c>
      <c r="I17" s="14">
        <v>6</v>
      </c>
      <c r="J17" s="14">
        <v>4</v>
      </c>
      <c r="K17" s="14">
        <v>4</v>
      </c>
      <c r="L17" s="26"/>
      <c r="M17" s="14">
        <f>SUM(C17:K17)</f>
        <v>47</v>
      </c>
      <c r="N17" s="26"/>
      <c r="O17" s="14">
        <v>6</v>
      </c>
      <c r="P17" s="14">
        <v>5</v>
      </c>
      <c r="Q17" s="14">
        <v>4</v>
      </c>
      <c r="R17" s="14">
        <v>5</v>
      </c>
      <c r="S17" s="14">
        <v>6</v>
      </c>
      <c r="T17" s="14">
        <v>5</v>
      </c>
      <c r="U17" s="14">
        <v>3</v>
      </c>
      <c r="V17" s="14">
        <v>5</v>
      </c>
      <c r="W17" s="14">
        <v>6</v>
      </c>
      <c r="X17" s="26"/>
      <c r="Y17" s="14">
        <f>SUM(O17:W17)</f>
        <v>45</v>
      </c>
      <c r="Z17" s="26"/>
      <c r="AA17" s="14">
        <f>M17+Y17</f>
        <v>92</v>
      </c>
      <c r="AB17" s="26"/>
      <c r="AC17" s="14">
        <v>15</v>
      </c>
      <c r="AD17" s="26"/>
      <c r="AE17" s="14">
        <f>AA17-AC17</f>
        <v>77</v>
      </c>
      <c r="AF17" s="26"/>
      <c r="AG17" s="14">
        <v>36</v>
      </c>
      <c r="AH17" s="26"/>
      <c r="AI17" s="14">
        <v>85</v>
      </c>
      <c r="AJ17" s="26"/>
      <c r="AK17" s="14">
        <f>AA17-AI17</f>
        <v>7</v>
      </c>
      <c r="AL17" s="26"/>
      <c r="AM17" s="14">
        <v>7</v>
      </c>
      <c r="AN17" s="29"/>
      <c r="AO17" s="12">
        <f>-1+14</f>
        <v>13</v>
      </c>
      <c r="AP17" s="12">
        <f>+AO17-AC17</f>
        <v>-2</v>
      </c>
    </row>
    <row r="18" spans="1:42" ht="15" customHeight="1">
      <c r="A18" s="25"/>
      <c r="B18" s="28" t="s">
        <v>26</v>
      </c>
      <c r="C18" s="14">
        <v>4</v>
      </c>
      <c r="D18" s="14">
        <v>5</v>
      </c>
      <c r="E18" s="14">
        <v>4</v>
      </c>
      <c r="F18" s="19">
        <v>2</v>
      </c>
      <c r="G18" s="14">
        <v>6</v>
      </c>
      <c r="H18" s="14">
        <v>4</v>
      </c>
      <c r="I18" s="14">
        <v>7</v>
      </c>
      <c r="J18" s="19">
        <v>2</v>
      </c>
      <c r="K18" s="14">
        <v>8</v>
      </c>
      <c r="L18" s="26"/>
      <c r="M18" s="14">
        <f>SUM(C18:K18)</f>
        <v>42</v>
      </c>
      <c r="N18" s="26"/>
      <c r="O18" s="14">
        <v>4</v>
      </c>
      <c r="P18" s="14">
        <v>4</v>
      </c>
      <c r="Q18" s="14">
        <v>4</v>
      </c>
      <c r="R18" s="14">
        <v>6</v>
      </c>
      <c r="S18" s="14">
        <v>5</v>
      </c>
      <c r="T18" s="14">
        <v>6</v>
      </c>
      <c r="U18" s="14">
        <v>4</v>
      </c>
      <c r="V18" s="14">
        <v>4</v>
      </c>
      <c r="W18" s="14">
        <v>5</v>
      </c>
      <c r="X18" s="26"/>
      <c r="Y18" s="14">
        <f>SUM(O18:W18)</f>
        <v>42</v>
      </c>
      <c r="Z18" s="26"/>
      <c r="AA18" s="14">
        <f>M18+Y18</f>
        <v>84</v>
      </c>
      <c r="AB18" s="26"/>
      <c r="AC18" s="14">
        <v>8</v>
      </c>
      <c r="AD18" s="26"/>
      <c r="AE18" s="14">
        <f>AA18-AC18</f>
        <v>76</v>
      </c>
      <c r="AF18" s="26"/>
      <c r="AG18" s="14">
        <v>31</v>
      </c>
      <c r="AH18" s="26"/>
      <c r="AI18" s="14">
        <v>90</v>
      </c>
      <c r="AJ18" s="26"/>
      <c r="AK18" s="14">
        <f>AA18-AI18</f>
        <v>-6</v>
      </c>
      <c r="AL18" s="26"/>
      <c r="AM18" s="14">
        <v>2</v>
      </c>
      <c r="AN18" s="29"/>
      <c r="AO18" s="12">
        <f>1+7</f>
        <v>8</v>
      </c>
      <c r="AP18" s="12">
        <f>+AO18-AC18</f>
        <v>0</v>
      </c>
    </row>
    <row r="19" spans="1:42" ht="15" customHeight="1">
      <c r="A19" s="25"/>
      <c r="B19" s="28" t="s">
        <v>27</v>
      </c>
      <c r="C19" s="14">
        <v>4</v>
      </c>
      <c r="D19" s="14">
        <v>4</v>
      </c>
      <c r="E19" s="14">
        <v>6</v>
      </c>
      <c r="F19" s="14">
        <v>5</v>
      </c>
      <c r="G19" s="14">
        <v>9</v>
      </c>
      <c r="H19" s="14">
        <v>6</v>
      </c>
      <c r="I19" s="14">
        <v>6</v>
      </c>
      <c r="J19" s="14">
        <v>5</v>
      </c>
      <c r="K19" s="14">
        <v>5</v>
      </c>
      <c r="L19" s="26"/>
      <c r="M19" s="14">
        <f>SUM(C19:K19)</f>
        <v>50</v>
      </c>
      <c r="N19" s="26"/>
      <c r="O19" s="14">
        <v>4</v>
      </c>
      <c r="P19" s="14">
        <v>5</v>
      </c>
      <c r="Q19" s="14">
        <v>5</v>
      </c>
      <c r="R19" s="14">
        <v>5</v>
      </c>
      <c r="S19" s="14">
        <v>9</v>
      </c>
      <c r="T19" s="14">
        <v>5</v>
      </c>
      <c r="U19" s="14">
        <v>4</v>
      </c>
      <c r="V19" s="14">
        <v>4</v>
      </c>
      <c r="W19" s="14">
        <v>5</v>
      </c>
      <c r="X19" s="26"/>
      <c r="Y19" s="14">
        <f>SUM(O19:W19)</f>
        <v>46</v>
      </c>
      <c r="Z19" s="26"/>
      <c r="AA19" s="14">
        <f>M19+Y19</f>
        <v>96</v>
      </c>
      <c r="AB19" s="26"/>
      <c r="AC19" s="14">
        <v>19</v>
      </c>
      <c r="AD19" s="26"/>
      <c r="AE19" s="14">
        <f>AA19-AC19</f>
        <v>77</v>
      </c>
      <c r="AF19" s="26"/>
      <c r="AG19" s="14">
        <v>39</v>
      </c>
      <c r="AH19" s="26"/>
      <c r="AI19" s="14">
        <v>92</v>
      </c>
      <c r="AJ19" s="26"/>
      <c r="AK19" s="14">
        <f>AA19-AI19</f>
        <v>4</v>
      </c>
      <c r="AL19" s="26"/>
      <c r="AM19" s="14">
        <v>8</v>
      </c>
      <c r="AN19" s="29"/>
      <c r="AO19" s="12">
        <f>-2+8+8+3</f>
        <v>17</v>
      </c>
      <c r="AP19" s="12">
        <f>+AO19-AC19</f>
        <v>-2</v>
      </c>
    </row>
    <row r="20" spans="1:42" ht="15" customHeight="1">
      <c r="A20" s="25"/>
      <c r="B20" s="28" t="s">
        <v>28</v>
      </c>
      <c r="C20" s="14">
        <v>5</v>
      </c>
      <c r="D20" s="14">
        <v>4</v>
      </c>
      <c r="E20" s="14">
        <v>4</v>
      </c>
      <c r="F20" s="14">
        <v>4</v>
      </c>
      <c r="G20" s="14">
        <v>5</v>
      </c>
      <c r="H20" s="14">
        <v>4</v>
      </c>
      <c r="I20" s="14">
        <v>7</v>
      </c>
      <c r="J20" s="14">
        <v>3</v>
      </c>
      <c r="K20" s="14">
        <v>5</v>
      </c>
      <c r="L20" s="26"/>
      <c r="M20" s="14">
        <f>SUM(C20:K20)</f>
        <v>41</v>
      </c>
      <c r="N20" s="26"/>
      <c r="O20" s="14">
        <v>4</v>
      </c>
      <c r="P20" s="14">
        <v>5</v>
      </c>
      <c r="Q20" s="14">
        <v>4</v>
      </c>
      <c r="R20" s="14">
        <v>5</v>
      </c>
      <c r="S20" s="14">
        <v>4</v>
      </c>
      <c r="T20" s="14">
        <v>5</v>
      </c>
      <c r="U20" s="14">
        <v>3</v>
      </c>
      <c r="V20" s="14">
        <v>5</v>
      </c>
      <c r="W20" s="14">
        <v>5</v>
      </c>
      <c r="X20" s="26"/>
      <c r="Y20" s="14">
        <f>SUM(O20:W20)</f>
        <v>40</v>
      </c>
      <c r="Z20" s="26"/>
      <c r="AA20" s="14">
        <f>M20+Y20</f>
        <v>81</v>
      </c>
      <c r="AB20" s="26"/>
      <c r="AC20" s="14">
        <v>5</v>
      </c>
      <c r="AD20" s="26"/>
      <c r="AE20" s="14">
        <f>AA20-AC20</f>
        <v>76</v>
      </c>
      <c r="AF20" s="26"/>
      <c r="AG20" s="14">
        <v>28</v>
      </c>
      <c r="AH20" s="26"/>
      <c r="AI20" s="14">
        <v>85</v>
      </c>
      <c r="AJ20" s="26"/>
      <c r="AK20" s="14">
        <f>AA20-AI20</f>
        <v>-4</v>
      </c>
      <c r="AL20" s="26"/>
      <c r="AM20" s="14">
        <v>1</v>
      </c>
      <c r="AN20" s="29"/>
      <c r="AO20" s="12">
        <f>-2+7</f>
        <v>5</v>
      </c>
      <c r="AP20" s="12">
        <f>+AO20-AC20</f>
        <v>0</v>
      </c>
    </row>
    <row r="21" spans="1:40" ht="6.75" customHeight="1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6"/>
      <c r="M21" s="27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6"/>
      <c r="Y21" s="27"/>
      <c r="Z21" s="26"/>
      <c r="AA21" s="27"/>
      <c r="AB21" s="26"/>
      <c r="AC21" s="27"/>
      <c r="AD21" s="26"/>
      <c r="AE21" s="27"/>
      <c r="AF21" s="26"/>
      <c r="AG21" s="27"/>
      <c r="AH21" s="26"/>
      <c r="AI21" s="27"/>
      <c r="AJ21" s="26"/>
      <c r="AK21" s="27"/>
      <c r="AL21" s="26"/>
      <c r="AM21" s="27"/>
      <c r="AN21" s="29"/>
    </row>
    <row r="22" spans="1:42" ht="15" customHeight="1">
      <c r="A22" s="25"/>
      <c r="B22" s="28" t="s">
        <v>29</v>
      </c>
      <c r="C22" s="14">
        <v>6</v>
      </c>
      <c r="D22" s="14">
        <v>5</v>
      </c>
      <c r="E22" s="14">
        <v>6</v>
      </c>
      <c r="F22" s="14">
        <v>5</v>
      </c>
      <c r="G22" s="14">
        <v>5</v>
      </c>
      <c r="H22" s="14">
        <v>4</v>
      </c>
      <c r="I22" s="14">
        <v>6</v>
      </c>
      <c r="J22" s="14">
        <v>5</v>
      </c>
      <c r="K22" s="14">
        <v>4</v>
      </c>
      <c r="L22" s="26"/>
      <c r="M22" s="14">
        <f>SUM(C22:K22)</f>
        <v>46</v>
      </c>
      <c r="N22" s="26"/>
      <c r="O22" s="14">
        <v>4</v>
      </c>
      <c r="P22" s="14">
        <v>6</v>
      </c>
      <c r="Q22" s="14">
        <v>5</v>
      </c>
      <c r="R22" s="14">
        <v>4</v>
      </c>
      <c r="S22" s="14">
        <v>5</v>
      </c>
      <c r="T22" s="14">
        <v>4</v>
      </c>
      <c r="U22" s="14">
        <v>4</v>
      </c>
      <c r="V22" s="14">
        <v>4</v>
      </c>
      <c r="W22" s="14">
        <v>6</v>
      </c>
      <c r="X22" s="26"/>
      <c r="Y22" s="14">
        <f>SUM(O22:W22)</f>
        <v>42</v>
      </c>
      <c r="Z22" s="26"/>
      <c r="AA22" s="14">
        <f>M22+Y22</f>
        <v>88</v>
      </c>
      <c r="AB22" s="26"/>
      <c r="AC22" s="14">
        <v>9</v>
      </c>
      <c r="AD22" s="26"/>
      <c r="AE22" s="14">
        <f>AA22-AC22</f>
        <v>79</v>
      </c>
      <c r="AF22" s="26"/>
      <c r="AG22" s="14"/>
      <c r="AH22" s="26"/>
      <c r="AI22" s="14">
        <v>95</v>
      </c>
      <c r="AJ22" s="26"/>
      <c r="AK22" s="14">
        <f>AA22-AI22</f>
        <v>-7</v>
      </c>
      <c r="AL22" s="26"/>
      <c r="AM22" s="14"/>
      <c r="AN22" s="29"/>
      <c r="AO22" s="12">
        <v>9</v>
      </c>
      <c r="AP22" s="12">
        <f>+AO22-AC22</f>
        <v>0</v>
      </c>
    </row>
    <row r="23" spans="1:42" ht="15" customHeight="1">
      <c r="A23" s="25"/>
      <c r="B23" s="28" t="s">
        <v>30</v>
      </c>
      <c r="C23" s="14">
        <v>4</v>
      </c>
      <c r="D23" s="14">
        <v>8</v>
      </c>
      <c r="E23" s="14">
        <v>5</v>
      </c>
      <c r="F23" s="14">
        <v>6</v>
      </c>
      <c r="G23" s="14">
        <v>4</v>
      </c>
      <c r="H23" s="14">
        <v>4</v>
      </c>
      <c r="I23" s="14">
        <v>6</v>
      </c>
      <c r="J23" s="14">
        <v>4</v>
      </c>
      <c r="K23" s="14">
        <v>4</v>
      </c>
      <c r="L23" s="26"/>
      <c r="M23" s="14">
        <f>SUM(C23:K23)</f>
        <v>45</v>
      </c>
      <c r="N23" s="26"/>
      <c r="O23" s="14">
        <v>5</v>
      </c>
      <c r="P23" s="14">
        <v>5</v>
      </c>
      <c r="Q23" s="14">
        <v>3</v>
      </c>
      <c r="R23" s="14">
        <v>4</v>
      </c>
      <c r="S23" s="14">
        <v>6</v>
      </c>
      <c r="T23" s="14">
        <v>5</v>
      </c>
      <c r="U23" s="14">
        <v>3</v>
      </c>
      <c r="V23" s="14">
        <v>5</v>
      </c>
      <c r="W23" s="14">
        <v>5</v>
      </c>
      <c r="X23" s="26"/>
      <c r="Y23" s="14">
        <f>SUM(O23:W23)</f>
        <v>41</v>
      </c>
      <c r="Z23" s="26"/>
      <c r="AA23" s="14">
        <f>M23+Y23</f>
        <v>86</v>
      </c>
      <c r="AB23" s="26"/>
      <c r="AC23" s="14">
        <v>9</v>
      </c>
      <c r="AD23" s="26"/>
      <c r="AE23" s="14">
        <f>AA23-AC23</f>
        <v>77</v>
      </c>
      <c r="AF23" s="26"/>
      <c r="AG23" s="14"/>
      <c r="AH23" s="26"/>
      <c r="AI23" s="14">
        <v>92</v>
      </c>
      <c r="AJ23" s="26"/>
      <c r="AK23" s="14">
        <f>AA23-AI23</f>
        <v>-6</v>
      </c>
      <c r="AL23" s="26"/>
      <c r="AM23" s="14"/>
      <c r="AN23" s="29"/>
      <c r="AO23" s="12">
        <f>-2+8+3</f>
        <v>9</v>
      </c>
      <c r="AP23" s="12">
        <f>+AO23-AC23</f>
        <v>0</v>
      </c>
    </row>
    <row r="24" spans="1:42" ht="15" customHeight="1">
      <c r="A24" s="25"/>
      <c r="B24" s="28" t="s">
        <v>31</v>
      </c>
      <c r="C24" s="14">
        <v>6</v>
      </c>
      <c r="D24" s="14">
        <v>5</v>
      </c>
      <c r="E24" s="14">
        <v>5</v>
      </c>
      <c r="F24" s="14">
        <v>4</v>
      </c>
      <c r="G24" s="14">
        <v>5</v>
      </c>
      <c r="H24" s="14">
        <v>5</v>
      </c>
      <c r="I24" s="14">
        <v>6</v>
      </c>
      <c r="J24" s="14">
        <v>5</v>
      </c>
      <c r="K24" s="14">
        <v>7</v>
      </c>
      <c r="L24" s="26"/>
      <c r="M24" s="14">
        <f>SUM(C24:K24)</f>
        <v>48</v>
      </c>
      <c r="N24" s="26"/>
      <c r="O24" s="14">
        <v>7</v>
      </c>
      <c r="P24" s="14">
        <v>5</v>
      </c>
      <c r="Q24" s="14">
        <v>3</v>
      </c>
      <c r="R24" s="14">
        <v>6</v>
      </c>
      <c r="S24" s="14">
        <v>6</v>
      </c>
      <c r="T24" s="14">
        <v>6</v>
      </c>
      <c r="U24" s="14">
        <v>4</v>
      </c>
      <c r="V24" s="14">
        <v>3</v>
      </c>
      <c r="W24" s="14">
        <v>6</v>
      </c>
      <c r="X24" s="26"/>
      <c r="Y24" s="14">
        <f>SUM(O24:W24)</f>
        <v>46</v>
      </c>
      <c r="Z24" s="26"/>
      <c r="AA24" s="14">
        <f>M24+Y24</f>
        <v>94</v>
      </c>
      <c r="AB24" s="26"/>
      <c r="AC24" s="14">
        <v>15</v>
      </c>
      <c r="AD24" s="26"/>
      <c r="AE24" s="14">
        <f>AA24-AC24</f>
        <v>79</v>
      </c>
      <c r="AF24" s="26"/>
      <c r="AG24" s="14"/>
      <c r="AH24" s="26"/>
      <c r="AI24" s="14">
        <v>98</v>
      </c>
      <c r="AJ24" s="26"/>
      <c r="AK24" s="14">
        <f>AA24-AI24</f>
        <v>-4</v>
      </c>
      <c r="AL24" s="26"/>
      <c r="AM24" s="14"/>
      <c r="AN24" s="29"/>
      <c r="AO24" s="12">
        <f>1+7+7</f>
        <v>15</v>
      </c>
      <c r="AP24" s="12">
        <f>+AO24-AC24</f>
        <v>0</v>
      </c>
    </row>
    <row r="25" spans="1:42" ht="15" customHeight="1">
      <c r="A25" s="25"/>
      <c r="B25" s="28" t="s">
        <v>32</v>
      </c>
      <c r="C25" s="14">
        <v>4</v>
      </c>
      <c r="D25" s="14">
        <v>6</v>
      </c>
      <c r="E25" s="14">
        <v>5</v>
      </c>
      <c r="F25" s="14">
        <v>4</v>
      </c>
      <c r="G25" s="14">
        <v>4</v>
      </c>
      <c r="H25" s="14">
        <v>5</v>
      </c>
      <c r="I25" s="14">
        <v>5</v>
      </c>
      <c r="J25" s="14">
        <v>3</v>
      </c>
      <c r="K25" s="14">
        <v>4</v>
      </c>
      <c r="L25" s="26"/>
      <c r="M25" s="14">
        <f>SUM(C25:K25)</f>
        <v>40</v>
      </c>
      <c r="N25" s="26"/>
      <c r="O25" s="14">
        <v>5</v>
      </c>
      <c r="P25" s="14">
        <v>5</v>
      </c>
      <c r="Q25" s="14">
        <v>3</v>
      </c>
      <c r="R25" s="14">
        <v>4</v>
      </c>
      <c r="S25" s="14">
        <v>5</v>
      </c>
      <c r="T25" s="14">
        <v>4</v>
      </c>
      <c r="U25" s="14">
        <v>5</v>
      </c>
      <c r="V25" s="14">
        <v>4</v>
      </c>
      <c r="W25" s="14">
        <v>6</v>
      </c>
      <c r="X25" s="26"/>
      <c r="Y25" s="14">
        <f>SUM(O25:W25)</f>
        <v>41</v>
      </c>
      <c r="Z25" s="26"/>
      <c r="AA25" s="14">
        <f>M25+Y25</f>
        <v>81</v>
      </c>
      <c r="AB25" s="26"/>
      <c r="AC25" s="14">
        <v>4</v>
      </c>
      <c r="AD25" s="26"/>
      <c r="AE25" s="14">
        <f>AA25-AC25</f>
        <v>77</v>
      </c>
      <c r="AF25" s="26"/>
      <c r="AG25" s="14"/>
      <c r="AH25" s="26"/>
      <c r="AI25" s="14">
        <v>90</v>
      </c>
      <c r="AJ25" s="26"/>
      <c r="AK25" s="14">
        <f>AA25-AI25</f>
        <v>-9</v>
      </c>
      <c r="AL25" s="26"/>
      <c r="AM25" s="14"/>
      <c r="AN25" s="29"/>
      <c r="AO25" s="12">
        <f>-2+6</f>
        <v>4</v>
      </c>
      <c r="AP25" s="12">
        <f>+AO25-AC25</f>
        <v>0</v>
      </c>
    </row>
    <row r="26" spans="1:40" ht="6.75" customHeight="1">
      <c r="A26" s="25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6"/>
      <c r="M26" s="27"/>
      <c r="N26" s="26"/>
      <c r="O26" s="27"/>
      <c r="P26" s="27"/>
      <c r="Q26" s="27"/>
      <c r="R26" s="27"/>
      <c r="S26" s="27"/>
      <c r="T26" s="27"/>
      <c r="U26" s="27"/>
      <c r="V26" s="27"/>
      <c r="W26" s="27"/>
      <c r="X26" s="26"/>
      <c r="Y26" s="27"/>
      <c r="Z26" s="26"/>
      <c r="AA26" s="27"/>
      <c r="AB26" s="26"/>
      <c r="AC26" s="27"/>
      <c r="AD26" s="26"/>
      <c r="AE26" s="27"/>
      <c r="AF26" s="26"/>
      <c r="AG26" s="27"/>
      <c r="AH26" s="26"/>
      <c r="AI26" s="27"/>
      <c r="AJ26" s="26"/>
      <c r="AK26" s="27"/>
      <c r="AL26" s="26"/>
      <c r="AM26" s="27"/>
      <c r="AN26" s="29"/>
    </row>
    <row r="27" spans="1:42" ht="15" customHeight="1">
      <c r="A27" s="25"/>
      <c r="B27" s="28" t="s">
        <v>33</v>
      </c>
      <c r="C27" s="14">
        <v>5</v>
      </c>
      <c r="D27" s="14">
        <v>5</v>
      </c>
      <c r="E27" s="14">
        <v>5</v>
      </c>
      <c r="F27" s="14">
        <v>3</v>
      </c>
      <c r="G27" s="14">
        <v>6</v>
      </c>
      <c r="H27" s="14">
        <v>5</v>
      </c>
      <c r="I27" s="14">
        <v>5</v>
      </c>
      <c r="J27" s="14">
        <v>5</v>
      </c>
      <c r="K27" s="14">
        <v>5</v>
      </c>
      <c r="L27" s="26"/>
      <c r="M27" s="14">
        <f>SUM(C27:K27)</f>
        <v>44</v>
      </c>
      <c r="N27" s="26"/>
      <c r="O27" s="14">
        <v>5</v>
      </c>
      <c r="P27" s="14">
        <v>5</v>
      </c>
      <c r="Q27" s="14">
        <v>4</v>
      </c>
      <c r="R27" s="14">
        <v>4</v>
      </c>
      <c r="S27" s="14">
        <v>4</v>
      </c>
      <c r="T27" s="19">
        <v>3</v>
      </c>
      <c r="U27" s="14">
        <v>3</v>
      </c>
      <c r="V27" s="14">
        <v>6</v>
      </c>
      <c r="W27" s="14">
        <v>6</v>
      </c>
      <c r="X27" s="26"/>
      <c r="Y27" s="14">
        <f>SUM(O27:W27)</f>
        <v>40</v>
      </c>
      <c r="Z27" s="26"/>
      <c r="AA27" s="14">
        <f>M27+Y27</f>
        <v>84</v>
      </c>
      <c r="AB27" s="26"/>
      <c r="AC27" s="14">
        <v>7</v>
      </c>
      <c r="AD27" s="26"/>
      <c r="AE27" s="14">
        <f>AA27-AC27</f>
        <v>77</v>
      </c>
      <c r="AF27" s="26"/>
      <c r="AG27" s="14">
        <v>32</v>
      </c>
      <c r="AH27" s="26"/>
      <c r="AI27" s="14">
        <v>92</v>
      </c>
      <c r="AJ27" s="26"/>
      <c r="AK27" s="14">
        <f>AA27-AI27</f>
        <v>-8</v>
      </c>
      <c r="AL27" s="26"/>
      <c r="AM27" s="14"/>
      <c r="AN27" s="29"/>
      <c r="AO27" s="12">
        <f>1+6</f>
        <v>7</v>
      </c>
      <c r="AP27" s="12">
        <f>+AO27-AC27</f>
        <v>0</v>
      </c>
    </row>
    <row r="28" spans="1:42" ht="15" customHeight="1">
      <c r="A28" s="25"/>
      <c r="B28" s="28" t="s">
        <v>34</v>
      </c>
      <c r="C28" s="14">
        <v>6</v>
      </c>
      <c r="D28" s="14">
        <v>6</v>
      </c>
      <c r="E28" s="14">
        <v>6</v>
      </c>
      <c r="F28" s="14">
        <v>4</v>
      </c>
      <c r="G28" s="14">
        <v>4</v>
      </c>
      <c r="H28" s="14">
        <v>6</v>
      </c>
      <c r="I28" s="14">
        <v>7</v>
      </c>
      <c r="J28" s="14">
        <v>4</v>
      </c>
      <c r="K28" s="14">
        <v>6</v>
      </c>
      <c r="L28" s="26"/>
      <c r="M28" s="14">
        <f>SUM(C28:K28)</f>
        <v>49</v>
      </c>
      <c r="N28" s="26"/>
      <c r="O28" s="14">
        <v>8</v>
      </c>
      <c r="P28" s="14">
        <v>6</v>
      </c>
      <c r="Q28" s="14">
        <v>7</v>
      </c>
      <c r="R28" s="14">
        <v>4</v>
      </c>
      <c r="S28" s="14">
        <v>7</v>
      </c>
      <c r="T28" s="14">
        <v>8</v>
      </c>
      <c r="U28" s="14">
        <v>5</v>
      </c>
      <c r="V28" s="14">
        <v>6</v>
      </c>
      <c r="W28" s="14">
        <v>7</v>
      </c>
      <c r="X28" s="26"/>
      <c r="Y28" s="14">
        <f>SUM(O28:W28)</f>
        <v>58</v>
      </c>
      <c r="Z28" s="26"/>
      <c r="AA28" s="14">
        <f>M28+Y28</f>
        <v>107</v>
      </c>
      <c r="AB28" s="26"/>
      <c r="AC28" s="14">
        <v>25.5</v>
      </c>
      <c r="AD28" s="26"/>
      <c r="AE28" s="14">
        <f>AA28-AC28</f>
        <v>81.5</v>
      </c>
      <c r="AF28" s="26"/>
      <c r="AG28" s="14">
        <v>39</v>
      </c>
      <c r="AH28" s="26"/>
      <c r="AI28" s="14">
        <v>98</v>
      </c>
      <c r="AJ28" s="26"/>
      <c r="AK28" s="14">
        <f>AA28-AI28</f>
        <v>9</v>
      </c>
      <c r="AL28" s="26"/>
      <c r="AM28" s="14"/>
      <c r="AN28" s="29"/>
      <c r="AO28" s="12">
        <f>-1+8+8+7+3.5</f>
        <v>25.5</v>
      </c>
      <c r="AP28" s="12">
        <f>+AO28-AC28</f>
        <v>0</v>
      </c>
    </row>
    <row r="29" spans="1:42" ht="15" customHeight="1">
      <c r="A29" s="25"/>
      <c r="B29" s="28" t="s">
        <v>35</v>
      </c>
      <c r="C29" s="14">
        <v>7</v>
      </c>
      <c r="D29" s="14">
        <v>6</v>
      </c>
      <c r="E29" s="14">
        <v>6</v>
      </c>
      <c r="F29" s="14">
        <v>3</v>
      </c>
      <c r="G29" s="14">
        <v>6</v>
      </c>
      <c r="H29" s="14">
        <v>6</v>
      </c>
      <c r="I29" s="14">
        <v>8</v>
      </c>
      <c r="J29" s="14">
        <v>3</v>
      </c>
      <c r="K29" s="14">
        <v>5</v>
      </c>
      <c r="L29" s="26"/>
      <c r="M29" s="14">
        <f>SUM(C29:K29)</f>
        <v>50</v>
      </c>
      <c r="N29" s="26"/>
      <c r="O29" s="14">
        <v>7</v>
      </c>
      <c r="P29" s="14">
        <v>8</v>
      </c>
      <c r="Q29" s="14">
        <v>7</v>
      </c>
      <c r="R29" s="14">
        <v>5</v>
      </c>
      <c r="S29" s="14">
        <v>5</v>
      </c>
      <c r="T29" s="14">
        <v>6</v>
      </c>
      <c r="U29" s="14">
        <v>5</v>
      </c>
      <c r="V29" s="14">
        <v>5</v>
      </c>
      <c r="W29" s="14">
        <v>6</v>
      </c>
      <c r="X29" s="26"/>
      <c r="Y29" s="14">
        <f>SUM(O29:W29)</f>
        <v>54</v>
      </c>
      <c r="Z29" s="26"/>
      <c r="AA29" s="14">
        <f>M29+Y29</f>
        <v>104</v>
      </c>
      <c r="AB29" s="26"/>
      <c r="AC29" s="14">
        <v>24</v>
      </c>
      <c r="AD29" s="26"/>
      <c r="AE29" s="14">
        <f>AA29-AC29</f>
        <v>80</v>
      </c>
      <c r="AF29" s="26"/>
      <c r="AG29" s="14">
        <v>45</v>
      </c>
      <c r="AH29" s="26"/>
      <c r="AI29" s="14">
        <v>110</v>
      </c>
      <c r="AJ29" s="26"/>
      <c r="AK29" s="14">
        <f>AA29-AI29</f>
        <v>-6</v>
      </c>
      <c r="AL29" s="26"/>
      <c r="AM29" s="14"/>
      <c r="AN29" s="29"/>
      <c r="AO29" s="12">
        <f>1+8+8+7</f>
        <v>24</v>
      </c>
      <c r="AP29" s="12">
        <f>+AO29-AC29</f>
        <v>0</v>
      </c>
    </row>
    <row r="30" spans="1:42" ht="15" customHeight="1">
      <c r="A30" s="25"/>
      <c r="B30" s="28" t="s">
        <v>36</v>
      </c>
      <c r="C30" s="14">
        <v>6</v>
      </c>
      <c r="D30" s="14">
        <v>6</v>
      </c>
      <c r="E30" s="14">
        <v>6</v>
      </c>
      <c r="F30" s="14">
        <v>3</v>
      </c>
      <c r="G30" s="14">
        <v>5</v>
      </c>
      <c r="H30" s="14">
        <v>4</v>
      </c>
      <c r="I30" s="14">
        <v>6</v>
      </c>
      <c r="J30" s="14">
        <v>7</v>
      </c>
      <c r="K30" s="14">
        <v>4</v>
      </c>
      <c r="L30" s="26"/>
      <c r="M30" s="14">
        <f>SUM(C30:K30)</f>
        <v>47</v>
      </c>
      <c r="N30" s="26"/>
      <c r="O30" s="14">
        <v>4</v>
      </c>
      <c r="P30" s="14">
        <v>5</v>
      </c>
      <c r="Q30" s="14">
        <v>5</v>
      </c>
      <c r="R30" s="14">
        <v>4</v>
      </c>
      <c r="S30" s="14">
        <v>5</v>
      </c>
      <c r="T30" s="14">
        <v>5</v>
      </c>
      <c r="U30" s="14">
        <v>3</v>
      </c>
      <c r="V30" s="14">
        <v>6</v>
      </c>
      <c r="W30" s="14">
        <v>5</v>
      </c>
      <c r="X30" s="26"/>
      <c r="Y30" s="14">
        <f>SUM(O30:W30)</f>
        <v>42</v>
      </c>
      <c r="Z30" s="26"/>
      <c r="AA30" s="14">
        <f>M30+Y30</f>
        <v>89</v>
      </c>
      <c r="AB30" s="26"/>
      <c r="AC30" s="14">
        <v>11</v>
      </c>
      <c r="AD30" s="26"/>
      <c r="AE30" s="14">
        <f>AA30-AC30</f>
        <v>78</v>
      </c>
      <c r="AF30" s="26"/>
      <c r="AG30" s="14">
        <v>29</v>
      </c>
      <c r="AH30" s="26"/>
      <c r="AI30" s="14">
        <v>95</v>
      </c>
      <c r="AJ30" s="26"/>
      <c r="AK30" s="14">
        <f>AA30-AI30</f>
        <v>-6</v>
      </c>
      <c r="AL30" s="26"/>
      <c r="AM30" s="14"/>
      <c r="AN30" s="29"/>
      <c r="AO30" s="12">
        <f>1+10</f>
        <v>11</v>
      </c>
      <c r="AP30" s="12">
        <f>+AO30-AC30</f>
        <v>0</v>
      </c>
    </row>
    <row r="31" spans="1:40" ht="6.75" customHeight="1">
      <c r="A31" s="25"/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6"/>
      <c r="M31" s="27"/>
      <c r="N31" s="26"/>
      <c r="O31" s="27"/>
      <c r="P31" s="27"/>
      <c r="Q31" s="27"/>
      <c r="R31" s="27"/>
      <c r="S31" s="27"/>
      <c r="T31" s="27"/>
      <c r="U31" s="27"/>
      <c r="V31" s="27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9"/>
    </row>
    <row r="32" spans="1:42" ht="15" customHeight="1">
      <c r="A32" s="25"/>
      <c r="B32" s="28" t="s">
        <v>37</v>
      </c>
      <c r="C32" s="14">
        <v>8</v>
      </c>
      <c r="D32" s="14">
        <v>7</v>
      </c>
      <c r="E32" s="14">
        <v>6</v>
      </c>
      <c r="F32" s="14">
        <v>4</v>
      </c>
      <c r="G32" s="14">
        <v>5</v>
      </c>
      <c r="H32" s="14">
        <v>6</v>
      </c>
      <c r="I32" s="14">
        <v>7</v>
      </c>
      <c r="J32" s="14">
        <v>5</v>
      </c>
      <c r="K32" s="14">
        <v>7</v>
      </c>
      <c r="L32" s="26"/>
      <c r="M32" s="14">
        <f>SUM(C32:K32)</f>
        <v>55</v>
      </c>
      <c r="N32" s="26"/>
      <c r="O32" s="14">
        <v>7</v>
      </c>
      <c r="P32" s="14">
        <v>5</v>
      </c>
      <c r="Q32" s="14">
        <v>6</v>
      </c>
      <c r="R32" s="14">
        <v>7</v>
      </c>
      <c r="S32" s="14">
        <v>6</v>
      </c>
      <c r="T32" s="14">
        <v>6</v>
      </c>
      <c r="U32" s="14">
        <v>5</v>
      </c>
      <c r="V32" s="14">
        <v>6</v>
      </c>
      <c r="W32" s="14">
        <v>7</v>
      </c>
      <c r="X32" s="26"/>
      <c r="Y32" s="14">
        <f>SUM(O32:W32)</f>
        <v>55</v>
      </c>
      <c r="Z32" s="26"/>
      <c r="AA32" s="14">
        <f>M32+Y32</f>
        <v>110</v>
      </c>
      <c r="AB32" s="26"/>
      <c r="AC32" s="14">
        <v>27.5</v>
      </c>
      <c r="AD32" s="26"/>
      <c r="AE32" s="14">
        <f>AA32-AC32</f>
        <v>82.5</v>
      </c>
      <c r="AF32" s="26"/>
      <c r="AG32" s="14"/>
      <c r="AH32" s="26"/>
      <c r="AI32" s="14">
        <v>99</v>
      </c>
      <c r="AJ32" s="26"/>
      <c r="AK32" s="14">
        <f>AA32-AI32</f>
        <v>11</v>
      </c>
      <c r="AL32" s="26"/>
      <c r="AM32" s="14">
        <v>6</v>
      </c>
      <c r="AN32" s="29"/>
      <c r="AO32" s="12">
        <f>2+8+7+7+3.5</f>
        <v>27.5</v>
      </c>
      <c r="AP32" s="12">
        <f>+AO32-AC32</f>
        <v>0</v>
      </c>
    </row>
    <row r="33" spans="1:42" ht="15" customHeight="1">
      <c r="A33" s="25"/>
      <c r="B33" s="28" t="s">
        <v>38</v>
      </c>
      <c r="C33" s="14">
        <v>7</v>
      </c>
      <c r="D33" s="14">
        <v>7</v>
      </c>
      <c r="E33" s="14">
        <v>5</v>
      </c>
      <c r="F33" s="14">
        <v>3</v>
      </c>
      <c r="G33" s="14">
        <v>7</v>
      </c>
      <c r="H33" s="14">
        <v>6</v>
      </c>
      <c r="I33" s="14">
        <v>7</v>
      </c>
      <c r="J33" s="14">
        <v>4</v>
      </c>
      <c r="K33" s="14">
        <v>7</v>
      </c>
      <c r="L33" s="26"/>
      <c r="M33" s="14">
        <f>SUM(C33:K33)</f>
        <v>53</v>
      </c>
      <c r="N33" s="26"/>
      <c r="O33" s="14">
        <v>6</v>
      </c>
      <c r="P33" s="14">
        <v>6</v>
      </c>
      <c r="Q33" s="14">
        <v>3</v>
      </c>
      <c r="R33" s="14">
        <v>6</v>
      </c>
      <c r="S33" s="14">
        <v>6</v>
      </c>
      <c r="T33" s="14">
        <v>6</v>
      </c>
      <c r="U33" s="14">
        <v>5</v>
      </c>
      <c r="V33" s="14">
        <v>3</v>
      </c>
      <c r="W33" s="14">
        <v>7</v>
      </c>
      <c r="X33" s="26"/>
      <c r="Y33" s="14">
        <f>SUM(O33:W33)</f>
        <v>48</v>
      </c>
      <c r="Z33" s="26"/>
      <c r="AA33" s="14">
        <f>M33+Y33</f>
        <v>101</v>
      </c>
      <c r="AB33" s="26"/>
      <c r="AC33" s="14">
        <v>19</v>
      </c>
      <c r="AD33" s="26"/>
      <c r="AE33" s="14">
        <f>AA33-AC33</f>
        <v>82</v>
      </c>
      <c r="AF33" s="26"/>
      <c r="AG33" s="14"/>
      <c r="AH33" s="26"/>
      <c r="AI33" s="14">
        <v>98</v>
      </c>
      <c r="AJ33" s="26"/>
      <c r="AK33" s="14">
        <f>AA33-AI33</f>
        <v>3</v>
      </c>
      <c r="AL33" s="26"/>
      <c r="AM33" s="14">
        <v>6</v>
      </c>
      <c r="AN33" s="29"/>
      <c r="AO33" s="12">
        <f>-2+7+7+7</f>
        <v>19</v>
      </c>
      <c r="AP33" s="12">
        <f>+AO33-AC33</f>
        <v>0</v>
      </c>
    </row>
    <row r="34" spans="1:42" ht="15" customHeight="1">
      <c r="A34" s="25"/>
      <c r="B34" s="28" t="s">
        <v>39</v>
      </c>
      <c r="C34" s="14">
        <v>6</v>
      </c>
      <c r="D34" s="14">
        <v>8</v>
      </c>
      <c r="E34" s="14">
        <v>8</v>
      </c>
      <c r="F34" s="14">
        <v>6</v>
      </c>
      <c r="G34" s="14">
        <v>4</v>
      </c>
      <c r="H34" s="14">
        <v>6</v>
      </c>
      <c r="I34" s="14">
        <v>5</v>
      </c>
      <c r="J34" s="14">
        <v>6</v>
      </c>
      <c r="K34" s="14">
        <v>5</v>
      </c>
      <c r="L34" s="26"/>
      <c r="M34" s="14">
        <f>SUM(C34:K34)</f>
        <v>54</v>
      </c>
      <c r="N34" s="26"/>
      <c r="O34" s="14">
        <v>7</v>
      </c>
      <c r="P34" s="14">
        <v>5</v>
      </c>
      <c r="Q34" s="14">
        <v>4</v>
      </c>
      <c r="R34" s="14">
        <v>6</v>
      </c>
      <c r="S34" s="14">
        <v>6</v>
      </c>
      <c r="T34" s="14">
        <v>5</v>
      </c>
      <c r="U34" s="14">
        <v>4</v>
      </c>
      <c r="V34" s="14">
        <v>4</v>
      </c>
      <c r="W34" s="14">
        <v>6</v>
      </c>
      <c r="X34" s="26"/>
      <c r="Y34" s="14">
        <f>SUM(O34:W34)</f>
        <v>47</v>
      </c>
      <c r="Z34" s="26"/>
      <c r="AA34" s="14">
        <f>M34+Y34</f>
        <v>101</v>
      </c>
      <c r="AB34" s="26"/>
      <c r="AC34" s="14">
        <v>21</v>
      </c>
      <c r="AD34" s="26"/>
      <c r="AE34" s="14">
        <f>AA34-AC34</f>
        <v>80</v>
      </c>
      <c r="AF34" s="26"/>
      <c r="AG34" s="14"/>
      <c r="AH34" s="26"/>
      <c r="AI34" s="14">
        <v>99</v>
      </c>
      <c r="AJ34" s="26"/>
      <c r="AK34" s="14">
        <f>AA34-AI34</f>
        <v>2</v>
      </c>
      <c r="AL34" s="26"/>
      <c r="AM34" s="14">
        <v>5</v>
      </c>
      <c r="AN34" s="29"/>
      <c r="AO34" s="12">
        <f>-2+8+8+7</f>
        <v>21</v>
      </c>
      <c r="AP34" s="12">
        <f>+AO34-AC34</f>
        <v>0</v>
      </c>
    </row>
    <row r="35" spans="1:42" ht="15" customHeight="1">
      <c r="A35" s="25"/>
      <c r="B35" s="28" t="s">
        <v>40</v>
      </c>
      <c r="C35" s="14">
        <v>6</v>
      </c>
      <c r="D35" s="14">
        <v>6</v>
      </c>
      <c r="E35" s="14">
        <v>4</v>
      </c>
      <c r="F35" s="14">
        <v>3</v>
      </c>
      <c r="G35" s="14">
        <v>5</v>
      </c>
      <c r="H35" s="14">
        <v>7</v>
      </c>
      <c r="I35" s="14">
        <v>5</v>
      </c>
      <c r="J35" s="14">
        <v>6</v>
      </c>
      <c r="K35" s="14">
        <v>6</v>
      </c>
      <c r="L35" s="26"/>
      <c r="M35" s="14">
        <f>SUM(C35:K35)</f>
        <v>48</v>
      </c>
      <c r="N35" s="26"/>
      <c r="O35" s="19">
        <v>3</v>
      </c>
      <c r="P35" s="14">
        <v>5</v>
      </c>
      <c r="Q35" s="14">
        <v>6</v>
      </c>
      <c r="R35" s="14">
        <v>6</v>
      </c>
      <c r="S35" s="14">
        <v>5</v>
      </c>
      <c r="T35" s="14">
        <v>5</v>
      </c>
      <c r="U35" s="14">
        <v>4</v>
      </c>
      <c r="V35" s="14">
        <v>5</v>
      </c>
      <c r="W35" s="14">
        <v>6</v>
      </c>
      <c r="X35" s="26"/>
      <c r="Y35" s="14">
        <f>SUM(O35:W35)</f>
        <v>45</v>
      </c>
      <c r="Z35" s="26"/>
      <c r="AA35" s="14">
        <f>M35+Y35</f>
        <v>93</v>
      </c>
      <c r="AB35" s="26"/>
      <c r="AC35" s="14">
        <v>13</v>
      </c>
      <c r="AD35" s="26"/>
      <c r="AE35" s="14">
        <f>AA35-AC35</f>
        <v>80</v>
      </c>
      <c r="AF35" s="26"/>
      <c r="AG35" s="14"/>
      <c r="AH35" s="26"/>
      <c r="AI35" s="14">
        <v>92</v>
      </c>
      <c r="AJ35" s="26"/>
      <c r="AK35" s="14">
        <f>AA35-AI35</f>
        <v>1</v>
      </c>
      <c r="AL35" s="26"/>
      <c r="AM35" s="14">
        <v>4</v>
      </c>
      <c r="AN35" s="29"/>
      <c r="AO35" s="12">
        <f>7+6</f>
        <v>13</v>
      </c>
      <c r="AP35" s="12">
        <f>+AO35-AC35</f>
        <v>0</v>
      </c>
    </row>
    <row r="36" spans="1:40" ht="6.75" customHeight="1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6"/>
      <c r="M36" s="27"/>
      <c r="N36" s="26"/>
      <c r="O36" s="27"/>
      <c r="P36" s="27"/>
      <c r="Q36" s="27"/>
      <c r="R36" s="27"/>
      <c r="S36" s="27"/>
      <c r="T36" s="27"/>
      <c r="U36" s="27"/>
      <c r="V36" s="27"/>
      <c r="W36" s="27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  <c r="AI36" s="27"/>
      <c r="AJ36" s="26"/>
      <c r="AK36" s="27"/>
      <c r="AL36" s="26"/>
      <c r="AM36" s="27"/>
      <c r="AN36" s="29"/>
    </row>
    <row r="37" spans="1:42" ht="15" customHeight="1">
      <c r="A37" s="25"/>
      <c r="B37" s="28" t="s">
        <v>41</v>
      </c>
      <c r="C37" s="14">
        <v>5</v>
      </c>
      <c r="D37" s="14">
        <v>5</v>
      </c>
      <c r="E37" s="14">
        <v>5</v>
      </c>
      <c r="F37" s="14">
        <v>3</v>
      </c>
      <c r="G37" s="14">
        <v>6</v>
      </c>
      <c r="H37" s="14">
        <v>5</v>
      </c>
      <c r="I37" s="14">
        <v>6</v>
      </c>
      <c r="J37" s="14">
        <v>3</v>
      </c>
      <c r="K37" s="14">
        <v>5</v>
      </c>
      <c r="L37" s="26"/>
      <c r="M37" s="14">
        <f>SUM(C37:K37)</f>
        <v>43</v>
      </c>
      <c r="N37" s="26"/>
      <c r="O37" s="14">
        <v>5</v>
      </c>
      <c r="P37" s="14">
        <v>5</v>
      </c>
      <c r="Q37" s="14">
        <v>3</v>
      </c>
      <c r="R37" s="14">
        <v>3</v>
      </c>
      <c r="S37" s="14">
        <v>8</v>
      </c>
      <c r="T37" s="14">
        <v>7</v>
      </c>
      <c r="U37" s="14">
        <v>6</v>
      </c>
      <c r="V37" s="14">
        <v>6</v>
      </c>
      <c r="W37" s="14">
        <v>6</v>
      </c>
      <c r="X37" s="26"/>
      <c r="Y37" s="14">
        <f>SUM(O37:W37)</f>
        <v>49</v>
      </c>
      <c r="Z37" s="26"/>
      <c r="AA37" s="14">
        <f>M37+Y37</f>
        <v>92</v>
      </c>
      <c r="AB37" s="26"/>
      <c r="AC37" s="14">
        <v>13</v>
      </c>
      <c r="AD37" s="26"/>
      <c r="AE37" s="14">
        <f>AA37-AC37</f>
        <v>79</v>
      </c>
      <c r="AF37" s="26"/>
      <c r="AG37" s="14">
        <v>35</v>
      </c>
      <c r="AH37" s="26"/>
      <c r="AI37" s="14">
        <v>100</v>
      </c>
      <c r="AJ37" s="26"/>
      <c r="AK37" s="14">
        <f>AA37-AI37</f>
        <v>-8</v>
      </c>
      <c r="AL37" s="26"/>
      <c r="AM37" s="14">
        <v>3</v>
      </c>
      <c r="AN37" s="29"/>
      <c r="AO37" s="12">
        <f>-1+8+7</f>
        <v>14</v>
      </c>
      <c r="AP37" s="12">
        <f>+AO37-AC37</f>
        <v>1</v>
      </c>
    </row>
    <row r="38" spans="1:42" ht="15" customHeight="1">
      <c r="A38" s="25"/>
      <c r="B38" s="28" t="s">
        <v>42</v>
      </c>
      <c r="C38" s="14">
        <v>5</v>
      </c>
      <c r="D38" s="14">
        <v>7</v>
      </c>
      <c r="E38" s="14">
        <v>5</v>
      </c>
      <c r="F38" s="14">
        <v>5</v>
      </c>
      <c r="G38" s="14">
        <v>5</v>
      </c>
      <c r="H38" s="14">
        <v>4</v>
      </c>
      <c r="I38" s="14">
        <v>6</v>
      </c>
      <c r="J38" s="14">
        <v>5</v>
      </c>
      <c r="K38" s="14">
        <v>4</v>
      </c>
      <c r="L38" s="26"/>
      <c r="M38" s="14">
        <f>SUM(C38:K38)</f>
        <v>46</v>
      </c>
      <c r="N38" s="26"/>
      <c r="O38" s="14">
        <v>5</v>
      </c>
      <c r="P38" s="14">
        <v>5</v>
      </c>
      <c r="Q38" s="14">
        <v>6</v>
      </c>
      <c r="R38" s="14">
        <v>3</v>
      </c>
      <c r="S38" s="14">
        <v>6</v>
      </c>
      <c r="T38" s="14">
        <v>6</v>
      </c>
      <c r="U38" s="14">
        <v>5</v>
      </c>
      <c r="V38" s="14">
        <v>6</v>
      </c>
      <c r="W38" s="14">
        <v>6</v>
      </c>
      <c r="X38" s="26"/>
      <c r="Y38" s="14">
        <f>SUM(O38:W38)</f>
        <v>48</v>
      </c>
      <c r="Z38" s="26"/>
      <c r="AA38" s="14">
        <f>M38+Y38</f>
        <v>94</v>
      </c>
      <c r="AB38" s="26"/>
      <c r="AC38" s="14">
        <v>14</v>
      </c>
      <c r="AD38" s="26"/>
      <c r="AE38" s="14">
        <f>AA38-AC38</f>
        <v>80</v>
      </c>
      <c r="AF38" s="26"/>
      <c r="AG38" s="14">
        <v>30</v>
      </c>
      <c r="AH38" s="26"/>
      <c r="AI38" s="14">
        <v>102</v>
      </c>
      <c r="AJ38" s="26"/>
      <c r="AK38" s="14">
        <f>AA38-AI38</f>
        <v>-8</v>
      </c>
      <c r="AL38" s="26"/>
      <c r="AM38" s="14">
        <v>4</v>
      </c>
      <c r="AN38" s="29"/>
      <c r="AO38" s="12">
        <f>1+7+6</f>
        <v>14</v>
      </c>
      <c r="AP38" s="12">
        <f>+AO38-AC38</f>
        <v>0</v>
      </c>
    </row>
    <row r="39" spans="1:42" ht="15" customHeight="1">
      <c r="A39" s="25"/>
      <c r="B39" s="28" t="s">
        <v>43</v>
      </c>
      <c r="C39" s="14">
        <v>6</v>
      </c>
      <c r="D39" s="14">
        <v>5</v>
      </c>
      <c r="E39" s="14">
        <v>4</v>
      </c>
      <c r="F39" s="14">
        <v>4</v>
      </c>
      <c r="G39" s="14">
        <v>4</v>
      </c>
      <c r="H39" s="14">
        <v>5</v>
      </c>
      <c r="I39" s="14">
        <v>6</v>
      </c>
      <c r="J39" s="14">
        <v>4</v>
      </c>
      <c r="K39" s="14">
        <v>4</v>
      </c>
      <c r="L39" s="26"/>
      <c r="M39" s="14">
        <f>SUM(C39:K39)</f>
        <v>42</v>
      </c>
      <c r="N39" s="26"/>
      <c r="O39" s="14">
        <v>5</v>
      </c>
      <c r="P39" s="14">
        <v>5</v>
      </c>
      <c r="Q39" s="14">
        <v>3</v>
      </c>
      <c r="R39" s="14">
        <v>4</v>
      </c>
      <c r="S39" s="14">
        <v>4</v>
      </c>
      <c r="T39" s="14">
        <v>6</v>
      </c>
      <c r="U39" s="14">
        <v>4</v>
      </c>
      <c r="V39" s="14">
        <v>5</v>
      </c>
      <c r="W39" s="14">
        <v>7</v>
      </c>
      <c r="X39" s="26"/>
      <c r="Y39" s="14">
        <f>SUM(O39:W39)</f>
        <v>43</v>
      </c>
      <c r="Z39" s="26"/>
      <c r="AA39" s="14">
        <f>M39+Y39</f>
        <v>85</v>
      </c>
      <c r="AB39" s="26"/>
      <c r="AC39" s="14">
        <v>8</v>
      </c>
      <c r="AD39" s="26"/>
      <c r="AE39" s="14">
        <f>AA39-AC39</f>
        <v>77</v>
      </c>
      <c r="AF39" s="26"/>
      <c r="AG39" s="14">
        <v>34</v>
      </c>
      <c r="AH39" s="26"/>
      <c r="AI39" s="14">
        <v>89</v>
      </c>
      <c r="AJ39" s="26"/>
      <c r="AK39" s="14">
        <f>AA39-AI39</f>
        <v>-4</v>
      </c>
      <c r="AL39" s="26"/>
      <c r="AM39" s="14">
        <v>1</v>
      </c>
      <c r="AN39" s="29"/>
      <c r="AO39" s="12">
        <f>2+6</f>
        <v>8</v>
      </c>
      <c r="AP39" s="12">
        <f>+AO39-AC39</f>
        <v>0</v>
      </c>
    </row>
    <row r="40" spans="1:42" ht="15" customHeight="1">
      <c r="A40" s="25"/>
      <c r="B40" s="28" t="s">
        <v>44</v>
      </c>
      <c r="C40" s="14">
        <v>6</v>
      </c>
      <c r="D40" s="14">
        <v>6</v>
      </c>
      <c r="E40" s="14">
        <v>7</v>
      </c>
      <c r="F40" s="14">
        <v>7</v>
      </c>
      <c r="G40" s="14">
        <v>6</v>
      </c>
      <c r="H40" s="14">
        <v>4</v>
      </c>
      <c r="I40" s="14">
        <v>7</v>
      </c>
      <c r="J40" s="14">
        <v>4</v>
      </c>
      <c r="K40" s="14">
        <v>6</v>
      </c>
      <c r="L40" s="26"/>
      <c r="M40" s="14">
        <f>SUM(C40:K40)</f>
        <v>53</v>
      </c>
      <c r="N40" s="26"/>
      <c r="O40" s="14">
        <v>6</v>
      </c>
      <c r="P40" s="14">
        <v>6</v>
      </c>
      <c r="Q40" s="14">
        <v>5</v>
      </c>
      <c r="R40" s="14">
        <v>7</v>
      </c>
      <c r="S40" s="14">
        <v>6</v>
      </c>
      <c r="T40" s="14">
        <v>8</v>
      </c>
      <c r="U40" s="14">
        <v>5</v>
      </c>
      <c r="V40" s="14">
        <v>5</v>
      </c>
      <c r="W40" s="14">
        <v>8</v>
      </c>
      <c r="X40" s="26"/>
      <c r="Y40" s="14">
        <f>SUM(O40:W40)</f>
        <v>56</v>
      </c>
      <c r="Z40" s="26"/>
      <c r="AA40" s="14">
        <f>M40+Y40</f>
        <v>109</v>
      </c>
      <c r="AB40" s="26"/>
      <c r="AC40" s="14">
        <v>26.5</v>
      </c>
      <c r="AD40" s="26"/>
      <c r="AE40" s="14">
        <f>AA40-AC40</f>
        <v>82.5</v>
      </c>
      <c r="AF40" s="26"/>
      <c r="AG40" s="14">
        <v>38</v>
      </c>
      <c r="AH40" s="26"/>
      <c r="AI40" s="14">
        <v>100</v>
      </c>
      <c r="AJ40" s="26"/>
      <c r="AK40" s="14">
        <f>AA40-AI40</f>
        <v>9</v>
      </c>
      <c r="AL40" s="26"/>
      <c r="AM40" s="14">
        <v>4</v>
      </c>
      <c r="AN40" s="29"/>
      <c r="AO40" s="12">
        <f>1+7+7+8+3.5</f>
        <v>26.5</v>
      </c>
      <c r="AP40" s="12">
        <f>+AO40-AC40</f>
        <v>0</v>
      </c>
    </row>
    <row r="41" spans="1:40" ht="6.75" customHeight="1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6"/>
      <c r="M41" s="27"/>
      <c r="N41" s="26"/>
      <c r="O41" s="27"/>
      <c r="P41" s="27"/>
      <c r="Q41" s="27"/>
      <c r="R41" s="27"/>
      <c r="S41" s="27"/>
      <c r="T41" s="27"/>
      <c r="U41" s="27"/>
      <c r="V41" s="27"/>
      <c r="W41" s="27"/>
      <c r="X41" s="26"/>
      <c r="Y41" s="27"/>
      <c r="Z41" s="26"/>
      <c r="AA41" s="27"/>
      <c r="AB41" s="26"/>
      <c r="AC41" s="27"/>
      <c r="AD41" s="26"/>
      <c r="AE41" s="27"/>
      <c r="AF41" s="26"/>
      <c r="AG41" s="27"/>
      <c r="AH41" s="26"/>
      <c r="AI41" s="27"/>
      <c r="AJ41" s="26"/>
      <c r="AK41" s="27"/>
      <c r="AL41" s="26"/>
      <c r="AM41" s="27"/>
      <c r="AN41" s="29"/>
    </row>
    <row r="42" spans="1:42" ht="15" customHeight="1">
      <c r="A42" s="25"/>
      <c r="B42" s="28" t="s">
        <v>45</v>
      </c>
      <c r="C42" s="14">
        <v>5</v>
      </c>
      <c r="D42" s="14">
        <v>6</v>
      </c>
      <c r="E42" s="14">
        <v>6</v>
      </c>
      <c r="F42" s="14">
        <v>5</v>
      </c>
      <c r="G42" s="14">
        <v>5</v>
      </c>
      <c r="H42" s="14">
        <v>5</v>
      </c>
      <c r="I42" s="14">
        <v>6</v>
      </c>
      <c r="J42" s="14">
        <v>4</v>
      </c>
      <c r="K42" s="14">
        <v>6</v>
      </c>
      <c r="L42" s="26"/>
      <c r="M42" s="14">
        <f>SUM(C42:K42)</f>
        <v>48</v>
      </c>
      <c r="N42" s="26"/>
      <c r="O42" s="14">
        <v>5</v>
      </c>
      <c r="P42" s="14">
        <v>4</v>
      </c>
      <c r="Q42" s="14">
        <v>3</v>
      </c>
      <c r="R42" s="14">
        <v>6</v>
      </c>
      <c r="S42" s="14">
        <v>5</v>
      </c>
      <c r="T42" s="14">
        <v>6</v>
      </c>
      <c r="U42" s="14">
        <v>5</v>
      </c>
      <c r="V42" s="14">
        <v>6</v>
      </c>
      <c r="W42" s="14">
        <v>7</v>
      </c>
      <c r="X42" s="26"/>
      <c r="Y42" s="14">
        <f>SUM(O42:W42)</f>
        <v>47</v>
      </c>
      <c r="Z42" s="26"/>
      <c r="AA42" s="14">
        <f>M42+Y42</f>
        <v>95</v>
      </c>
      <c r="AB42" s="26"/>
      <c r="AC42" s="14">
        <v>14</v>
      </c>
      <c r="AD42" s="26"/>
      <c r="AE42" s="14">
        <f>AA42-AC42</f>
        <v>81</v>
      </c>
      <c r="AF42" s="26"/>
      <c r="AG42" s="14">
        <v>37</v>
      </c>
      <c r="AH42" s="26"/>
      <c r="AI42" s="14">
        <v>99</v>
      </c>
      <c r="AJ42" s="26"/>
      <c r="AK42" s="14">
        <f>AA42-AI42</f>
        <v>-4</v>
      </c>
      <c r="AL42" s="26"/>
      <c r="AM42" s="14"/>
      <c r="AN42" s="29"/>
      <c r="AO42" s="12">
        <f>2+6+6</f>
        <v>14</v>
      </c>
      <c r="AP42" s="12">
        <f>+AO42-AC42</f>
        <v>0</v>
      </c>
    </row>
    <row r="43" spans="1:42" ht="15" customHeight="1">
      <c r="A43" s="25"/>
      <c r="B43" s="28" t="s">
        <v>46</v>
      </c>
      <c r="C43" s="14">
        <v>6</v>
      </c>
      <c r="D43" s="14">
        <v>5</v>
      </c>
      <c r="E43" s="14">
        <v>4</v>
      </c>
      <c r="F43" s="14">
        <v>3</v>
      </c>
      <c r="G43" s="14">
        <v>5</v>
      </c>
      <c r="H43" s="14">
        <v>4</v>
      </c>
      <c r="I43" s="14">
        <v>5</v>
      </c>
      <c r="J43" s="14">
        <v>3</v>
      </c>
      <c r="K43" s="14">
        <v>5</v>
      </c>
      <c r="L43" s="26"/>
      <c r="M43" s="14">
        <f>SUM(C43:K43)</f>
        <v>40</v>
      </c>
      <c r="N43" s="26"/>
      <c r="O43" s="14">
        <v>6</v>
      </c>
      <c r="P43" s="19">
        <v>3</v>
      </c>
      <c r="Q43" s="14">
        <v>4</v>
      </c>
      <c r="R43" s="14">
        <v>4</v>
      </c>
      <c r="S43" s="14">
        <v>4</v>
      </c>
      <c r="T43" s="14">
        <v>5</v>
      </c>
      <c r="U43" s="14">
        <v>3</v>
      </c>
      <c r="V43" s="14">
        <v>4</v>
      </c>
      <c r="W43" s="14">
        <v>6</v>
      </c>
      <c r="X43" s="26"/>
      <c r="Y43" s="14">
        <f>SUM(O43:W43)</f>
        <v>39</v>
      </c>
      <c r="Z43" s="26"/>
      <c r="AA43" s="14">
        <f>M43+Y43</f>
        <v>79</v>
      </c>
      <c r="AB43" s="26"/>
      <c r="AC43" s="14">
        <v>4</v>
      </c>
      <c r="AD43" s="26"/>
      <c r="AE43" s="14">
        <f>AA43-AC43</f>
        <v>75</v>
      </c>
      <c r="AF43" s="26"/>
      <c r="AG43" s="14">
        <v>31</v>
      </c>
      <c r="AH43" s="26"/>
      <c r="AI43" s="14"/>
      <c r="AJ43" s="26"/>
      <c r="AK43" s="14">
        <f>AA43-AI43</f>
        <v>79</v>
      </c>
      <c r="AL43" s="26"/>
      <c r="AM43" s="14"/>
      <c r="AN43" s="29"/>
      <c r="AO43" s="12">
        <f>1+3</f>
        <v>4</v>
      </c>
      <c r="AP43" s="12">
        <f>+AO43-AC43</f>
        <v>0</v>
      </c>
    </row>
    <row r="44" spans="1:42" ht="15" customHeight="1">
      <c r="A44" s="25"/>
      <c r="B44" s="28" t="s">
        <v>47</v>
      </c>
      <c r="C44" s="14">
        <v>4</v>
      </c>
      <c r="D44" s="14">
        <v>8</v>
      </c>
      <c r="E44" s="14">
        <v>5</v>
      </c>
      <c r="F44" s="14">
        <v>3</v>
      </c>
      <c r="G44" s="14">
        <v>5</v>
      </c>
      <c r="H44" s="14">
        <v>5</v>
      </c>
      <c r="I44" s="14">
        <v>7</v>
      </c>
      <c r="J44" s="14">
        <v>4</v>
      </c>
      <c r="K44" s="14">
        <v>5</v>
      </c>
      <c r="L44" s="26"/>
      <c r="M44" s="14">
        <f>SUM(C44:K44)</f>
        <v>46</v>
      </c>
      <c r="N44" s="26"/>
      <c r="O44" s="14">
        <v>4</v>
      </c>
      <c r="P44" s="14">
        <v>5</v>
      </c>
      <c r="Q44" s="14">
        <v>4</v>
      </c>
      <c r="R44" s="14">
        <v>4</v>
      </c>
      <c r="S44" s="14">
        <v>4</v>
      </c>
      <c r="T44" s="14">
        <v>6</v>
      </c>
      <c r="U44" s="14">
        <v>5</v>
      </c>
      <c r="V44" s="14">
        <v>3</v>
      </c>
      <c r="W44" s="14">
        <v>6</v>
      </c>
      <c r="X44" s="26"/>
      <c r="Y44" s="14">
        <f>SUM(O44:W44)</f>
        <v>41</v>
      </c>
      <c r="Z44" s="26"/>
      <c r="AA44" s="14">
        <f>M44+Y44</f>
        <v>87</v>
      </c>
      <c r="AB44" s="26"/>
      <c r="AC44" s="14">
        <v>10.5</v>
      </c>
      <c r="AD44" s="26"/>
      <c r="AE44" s="14">
        <f>AA44-AC44</f>
        <v>76.5</v>
      </c>
      <c r="AF44" s="26"/>
      <c r="AG44" s="14">
        <v>30</v>
      </c>
      <c r="AH44" s="26"/>
      <c r="AI44" s="14">
        <v>90</v>
      </c>
      <c r="AJ44" s="26"/>
      <c r="AK44" s="14">
        <f>AA44-AI44</f>
        <v>-3</v>
      </c>
      <c r="AL44" s="26"/>
      <c r="AM44" s="14"/>
      <c r="AN44" s="29"/>
      <c r="AO44" s="12">
        <f>-1+8+3.5</f>
        <v>10.5</v>
      </c>
      <c r="AP44" s="12">
        <f>+AO44-AC44</f>
        <v>0</v>
      </c>
    </row>
    <row r="45" spans="1:42" ht="15" customHeight="1">
      <c r="A45" s="25"/>
      <c r="B45" s="28" t="s">
        <v>48</v>
      </c>
      <c r="C45" s="14">
        <v>7</v>
      </c>
      <c r="D45" s="14">
        <v>7</v>
      </c>
      <c r="E45" s="14">
        <v>7</v>
      </c>
      <c r="F45" s="14">
        <v>4</v>
      </c>
      <c r="G45" s="14">
        <v>6</v>
      </c>
      <c r="H45" s="14">
        <v>7</v>
      </c>
      <c r="I45" s="14">
        <v>6</v>
      </c>
      <c r="J45" s="14">
        <v>6</v>
      </c>
      <c r="K45" s="14">
        <v>5</v>
      </c>
      <c r="L45" s="26"/>
      <c r="M45" s="14">
        <f>SUM(C45:K45)</f>
        <v>55</v>
      </c>
      <c r="N45" s="26"/>
      <c r="O45" s="14">
        <v>6</v>
      </c>
      <c r="P45" s="14">
        <v>6</v>
      </c>
      <c r="Q45" s="14">
        <v>6</v>
      </c>
      <c r="R45" s="14">
        <v>5</v>
      </c>
      <c r="S45" s="14">
        <v>5</v>
      </c>
      <c r="T45" s="14">
        <v>7</v>
      </c>
      <c r="U45" s="14">
        <v>3</v>
      </c>
      <c r="V45" s="14">
        <v>7</v>
      </c>
      <c r="W45" s="14">
        <v>8</v>
      </c>
      <c r="X45" s="26"/>
      <c r="Y45" s="14">
        <f>SUM(O45:W45)</f>
        <v>53</v>
      </c>
      <c r="Z45" s="26"/>
      <c r="AA45" s="14">
        <f>M45+Y45</f>
        <v>108</v>
      </c>
      <c r="AB45" s="26"/>
      <c r="AC45" s="14">
        <v>24.5</v>
      </c>
      <c r="AD45" s="26"/>
      <c r="AE45" s="14">
        <f>AA45-AC45</f>
        <v>83.5</v>
      </c>
      <c r="AF45" s="26"/>
      <c r="AG45" s="14">
        <v>41</v>
      </c>
      <c r="AH45" s="26"/>
      <c r="AI45" s="14">
        <v>110</v>
      </c>
      <c r="AJ45" s="26"/>
      <c r="AK45" s="14">
        <f>AA45-AI45</f>
        <v>-2</v>
      </c>
      <c r="AL45" s="26"/>
      <c r="AM45" s="14"/>
      <c r="AN45" s="29"/>
      <c r="AO45" s="12">
        <f>7+7+7+3.5</f>
        <v>24.5</v>
      </c>
      <c r="AP45" s="12">
        <f>+AO45-AC45</f>
        <v>0</v>
      </c>
    </row>
    <row r="46" spans="1:40" ht="6.75" customHeight="1">
      <c r="A46" s="25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6"/>
      <c r="M46" s="27"/>
      <c r="N46" s="26"/>
      <c r="O46" s="27"/>
      <c r="P46" s="27"/>
      <c r="Q46" s="27"/>
      <c r="R46" s="27"/>
      <c r="S46" s="27"/>
      <c r="T46" s="27"/>
      <c r="U46" s="27"/>
      <c r="V46" s="27"/>
      <c r="W46" s="27"/>
      <c r="X46" s="26"/>
      <c r="Y46" s="27"/>
      <c r="Z46" s="26"/>
      <c r="AA46" s="27"/>
      <c r="AB46" s="26"/>
      <c r="AC46" s="27"/>
      <c r="AD46" s="26"/>
      <c r="AE46" s="27"/>
      <c r="AF46" s="26"/>
      <c r="AG46" s="27"/>
      <c r="AH46" s="26"/>
      <c r="AI46" s="27"/>
      <c r="AJ46" s="26"/>
      <c r="AK46" s="27"/>
      <c r="AL46" s="26"/>
      <c r="AM46" s="27"/>
      <c r="AN46" s="29"/>
    </row>
    <row r="47" spans="1:42" ht="15" customHeight="1">
      <c r="A47" s="25"/>
      <c r="B47" s="28" t="s">
        <v>49</v>
      </c>
      <c r="C47" s="14">
        <v>6</v>
      </c>
      <c r="D47" s="14">
        <v>8</v>
      </c>
      <c r="E47" s="14">
        <v>8</v>
      </c>
      <c r="F47" s="14">
        <v>4</v>
      </c>
      <c r="G47" s="14">
        <v>6</v>
      </c>
      <c r="H47" s="14">
        <v>5</v>
      </c>
      <c r="I47" s="14">
        <v>6</v>
      </c>
      <c r="J47" s="14">
        <v>7</v>
      </c>
      <c r="K47" s="14">
        <v>4</v>
      </c>
      <c r="L47" s="26"/>
      <c r="M47" s="14">
        <f>SUM(C47:K47)</f>
        <v>54</v>
      </c>
      <c r="N47" s="26"/>
      <c r="O47" s="14">
        <v>8</v>
      </c>
      <c r="P47" s="14">
        <v>5</v>
      </c>
      <c r="Q47" s="14">
        <v>4</v>
      </c>
      <c r="R47" s="14">
        <v>5</v>
      </c>
      <c r="S47" s="14">
        <v>5</v>
      </c>
      <c r="T47" s="14">
        <v>7</v>
      </c>
      <c r="U47" s="14">
        <v>6</v>
      </c>
      <c r="V47" s="14">
        <v>5</v>
      </c>
      <c r="W47" s="14">
        <v>5</v>
      </c>
      <c r="X47" s="26"/>
      <c r="Y47" s="14">
        <f>SUM(O47:W47)</f>
        <v>50</v>
      </c>
      <c r="Z47" s="26"/>
      <c r="AA47" s="14">
        <f>M47+Y47</f>
        <v>104</v>
      </c>
      <c r="AB47" s="26"/>
      <c r="AC47" s="14">
        <v>25</v>
      </c>
      <c r="AD47" s="26"/>
      <c r="AE47" s="14">
        <f>AA47-AC47</f>
        <v>79</v>
      </c>
      <c r="AF47" s="26"/>
      <c r="AG47" s="14">
        <v>33</v>
      </c>
      <c r="AH47" s="26"/>
      <c r="AI47" s="14">
        <v>100</v>
      </c>
      <c r="AJ47" s="26"/>
      <c r="AK47" s="14">
        <f>AA47-AI47</f>
        <v>4</v>
      </c>
      <c r="AL47" s="26"/>
      <c r="AM47" s="14">
        <v>7</v>
      </c>
      <c r="AN47" s="29"/>
      <c r="AO47" s="12">
        <f>1+8+8+8</f>
        <v>25</v>
      </c>
      <c r="AP47" s="12">
        <f>+AO47-AC47</f>
        <v>0</v>
      </c>
    </row>
    <row r="48" spans="1:42" ht="15" customHeight="1">
      <c r="A48" s="25"/>
      <c r="B48" s="28" t="s">
        <v>50</v>
      </c>
      <c r="C48" s="14">
        <v>4</v>
      </c>
      <c r="D48" s="14">
        <v>9</v>
      </c>
      <c r="E48" s="14">
        <v>4</v>
      </c>
      <c r="F48" s="14">
        <v>6</v>
      </c>
      <c r="G48" s="14">
        <v>6</v>
      </c>
      <c r="H48" s="14">
        <v>4</v>
      </c>
      <c r="I48" s="14">
        <v>7</v>
      </c>
      <c r="J48" s="14">
        <v>5</v>
      </c>
      <c r="K48" s="14">
        <v>6</v>
      </c>
      <c r="L48" s="26"/>
      <c r="M48" s="14">
        <f>SUM(C48:K48)</f>
        <v>51</v>
      </c>
      <c r="N48" s="26"/>
      <c r="O48" s="14">
        <v>9</v>
      </c>
      <c r="P48" s="14">
        <v>9</v>
      </c>
      <c r="Q48" s="14">
        <v>6</v>
      </c>
      <c r="R48" s="14">
        <v>4</v>
      </c>
      <c r="S48" s="14">
        <v>7</v>
      </c>
      <c r="T48" s="14">
        <v>8</v>
      </c>
      <c r="U48" s="14">
        <v>4</v>
      </c>
      <c r="V48" s="14">
        <v>10</v>
      </c>
      <c r="W48" s="14">
        <v>8</v>
      </c>
      <c r="X48" s="26"/>
      <c r="Y48" s="14">
        <f>SUM(O48:W48)</f>
        <v>65</v>
      </c>
      <c r="Z48" s="26"/>
      <c r="AA48" s="14">
        <f>M48+Y48</f>
        <v>116</v>
      </c>
      <c r="AB48" s="26"/>
      <c r="AC48" s="14">
        <v>34.5</v>
      </c>
      <c r="AD48" s="26"/>
      <c r="AE48" s="14">
        <f>AA48-AC48</f>
        <v>81.5</v>
      </c>
      <c r="AF48" s="26"/>
      <c r="AG48" s="14">
        <v>37</v>
      </c>
      <c r="AH48" s="26"/>
      <c r="AI48" s="14">
        <v>105</v>
      </c>
      <c r="AJ48" s="26"/>
      <c r="AK48" s="14">
        <f>AA48-AI48</f>
        <v>11</v>
      </c>
      <c r="AL48" s="26"/>
      <c r="AM48" s="14">
        <v>7</v>
      </c>
      <c r="AN48" s="29"/>
      <c r="AO48" s="12">
        <f>-2+9+8+8+8+3.5</f>
        <v>34.5</v>
      </c>
      <c r="AP48" s="12">
        <f>+AO48-AC48</f>
        <v>0</v>
      </c>
    </row>
    <row r="49" spans="1:42" ht="15" customHeight="1">
      <c r="A49" s="25"/>
      <c r="B49" s="28" t="s">
        <v>51</v>
      </c>
      <c r="C49" s="14">
        <v>6</v>
      </c>
      <c r="D49" s="14">
        <v>6</v>
      </c>
      <c r="E49" s="14">
        <v>5</v>
      </c>
      <c r="F49" s="14">
        <v>3</v>
      </c>
      <c r="G49" s="14">
        <v>5</v>
      </c>
      <c r="H49" s="14">
        <v>4</v>
      </c>
      <c r="I49" s="14">
        <v>5</v>
      </c>
      <c r="J49" s="14">
        <v>3</v>
      </c>
      <c r="K49" s="14">
        <v>5</v>
      </c>
      <c r="L49" s="26"/>
      <c r="M49" s="14">
        <f>SUM(C49:K49)</f>
        <v>42</v>
      </c>
      <c r="N49" s="26"/>
      <c r="O49" s="14">
        <v>6</v>
      </c>
      <c r="P49" s="14">
        <v>6</v>
      </c>
      <c r="Q49" s="14">
        <v>4</v>
      </c>
      <c r="R49" s="14">
        <v>7</v>
      </c>
      <c r="S49" s="14">
        <v>5</v>
      </c>
      <c r="T49" s="14">
        <v>8</v>
      </c>
      <c r="U49" s="14">
        <v>4</v>
      </c>
      <c r="V49" s="14">
        <v>5</v>
      </c>
      <c r="W49" s="14">
        <v>6</v>
      </c>
      <c r="X49" s="26"/>
      <c r="Y49" s="14">
        <f>SUM(O49:W49)</f>
        <v>51</v>
      </c>
      <c r="Z49" s="26"/>
      <c r="AA49" s="14">
        <f>M49+Y49</f>
        <v>93</v>
      </c>
      <c r="AB49" s="26"/>
      <c r="AC49" s="14">
        <v>15</v>
      </c>
      <c r="AD49" s="26"/>
      <c r="AE49" s="14">
        <f>AA49-AC49</f>
        <v>78</v>
      </c>
      <c r="AF49" s="26"/>
      <c r="AG49" s="14">
        <v>34</v>
      </c>
      <c r="AH49" s="26"/>
      <c r="AI49" s="14">
        <v>92</v>
      </c>
      <c r="AJ49" s="26"/>
      <c r="AK49" s="14">
        <f>AA49-AI49</f>
        <v>1</v>
      </c>
      <c r="AL49" s="26"/>
      <c r="AM49" s="14">
        <v>4</v>
      </c>
      <c r="AN49" s="29"/>
      <c r="AO49" s="12">
        <f>7+8</f>
        <v>15</v>
      </c>
      <c r="AP49" s="12">
        <f>+AO49-AC49</f>
        <v>0</v>
      </c>
    </row>
    <row r="50" spans="1:42" ht="15" customHeight="1">
      <c r="A50" s="25"/>
      <c r="B50" s="28" t="s">
        <v>52</v>
      </c>
      <c r="C50" s="14">
        <v>5</v>
      </c>
      <c r="D50" s="14">
        <v>7</v>
      </c>
      <c r="E50" s="14">
        <v>9</v>
      </c>
      <c r="F50" s="14">
        <v>4</v>
      </c>
      <c r="G50" s="14">
        <v>8</v>
      </c>
      <c r="H50" s="14">
        <v>4</v>
      </c>
      <c r="I50" s="14">
        <v>7</v>
      </c>
      <c r="J50" s="14">
        <v>3</v>
      </c>
      <c r="K50" s="14">
        <v>6</v>
      </c>
      <c r="L50" s="26"/>
      <c r="M50" s="14">
        <f>SUM(C50:K50)</f>
        <v>53</v>
      </c>
      <c r="N50" s="26"/>
      <c r="O50" s="14">
        <v>6</v>
      </c>
      <c r="P50" s="14">
        <v>6</v>
      </c>
      <c r="Q50" s="14">
        <v>4</v>
      </c>
      <c r="R50" s="14">
        <v>4</v>
      </c>
      <c r="S50" s="14">
        <v>6</v>
      </c>
      <c r="T50" s="14">
        <v>7</v>
      </c>
      <c r="U50" s="14">
        <v>4</v>
      </c>
      <c r="V50" s="14">
        <v>4</v>
      </c>
      <c r="W50" s="14">
        <v>6</v>
      </c>
      <c r="X50" s="26"/>
      <c r="Y50" s="14">
        <f>SUM(O50:W50)</f>
        <v>47</v>
      </c>
      <c r="Z50" s="26"/>
      <c r="AA50" s="14">
        <f>M50+Y50</f>
        <v>100</v>
      </c>
      <c r="AB50" s="26"/>
      <c r="AC50" s="14">
        <v>21.5</v>
      </c>
      <c r="AD50" s="26"/>
      <c r="AE50" s="14">
        <f>AA50-AC50</f>
        <v>78.5</v>
      </c>
      <c r="AF50" s="26"/>
      <c r="AG50" s="14">
        <v>37</v>
      </c>
      <c r="AH50" s="26"/>
      <c r="AI50" s="14">
        <v>99</v>
      </c>
      <c r="AJ50" s="26"/>
      <c r="AK50" s="14">
        <f>AA50-AI50</f>
        <v>1</v>
      </c>
      <c r="AL50" s="26"/>
      <c r="AM50" s="14">
        <v>3</v>
      </c>
      <c r="AN50" s="29"/>
      <c r="AO50" s="12">
        <f>2+8+8+3.5</f>
        <v>21.5</v>
      </c>
      <c r="AP50" s="12">
        <f>+AO50-AC50</f>
        <v>0</v>
      </c>
    </row>
    <row r="51" spans="1:40" ht="6.75" customHeight="1" thickBot="1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3"/>
    </row>
    <row r="53" spans="2:23" ht="12.75">
      <c r="B53" s="20" t="s">
        <v>53</v>
      </c>
      <c r="C53" s="20">
        <f>+COUNTIF(C$7:C50,C$4-2)</f>
        <v>0</v>
      </c>
      <c r="D53" s="20">
        <f>+COUNTIF(D$7:D50,D$4-2)</f>
        <v>0</v>
      </c>
      <c r="E53" s="20">
        <f>+COUNTIF(E$7:E50,E$4-2)</f>
        <v>0</v>
      </c>
      <c r="F53" s="20">
        <f>+COUNTIF(F$7:F50,F$4-2)</f>
        <v>0</v>
      </c>
      <c r="G53" s="20">
        <f>+COUNTIF(G$7:G50,G$4-2)</f>
        <v>0</v>
      </c>
      <c r="H53" s="20">
        <f>+COUNTIF(H$7:H50,H$4-2)</f>
        <v>0</v>
      </c>
      <c r="I53" s="20">
        <f>+COUNTIF(I$7:I50,I$4-2)</f>
        <v>0</v>
      </c>
      <c r="J53" s="20">
        <f>+COUNTIF(J$7:J50,J$4-2)</f>
        <v>0</v>
      </c>
      <c r="K53" s="20">
        <f>+COUNTIF(K$7:K50,K$4-2)</f>
        <v>0</v>
      </c>
      <c r="O53" s="20">
        <f>+COUNTIF(O$7:O50,O$4-2)</f>
        <v>0</v>
      </c>
      <c r="P53" s="20">
        <f>+COUNTIF(P$7:P50,P$4-2)</f>
        <v>0</v>
      </c>
      <c r="Q53" s="20">
        <f>+COUNTIF(Q$7:Q50,Q$4-2)</f>
        <v>0</v>
      </c>
      <c r="R53" s="20">
        <f>+COUNTIF(R$7:R50,R$4-2)</f>
        <v>1</v>
      </c>
      <c r="S53" s="20">
        <f>+COUNTIF(S$7:S50,S$4-2)</f>
        <v>0</v>
      </c>
      <c r="T53" s="20">
        <f>+COUNTIF(T$7:T50,T$4-2)</f>
        <v>1</v>
      </c>
      <c r="U53" s="20">
        <f>+COUNTIF(U$7:U50,U$4-2)</f>
        <v>0</v>
      </c>
      <c r="V53" s="20">
        <f>+COUNTIF(V$7:V50,V$4-2)</f>
        <v>0</v>
      </c>
      <c r="W53" s="20">
        <f>+COUNTIF(W$7:W50,W$4-2)</f>
        <v>0</v>
      </c>
    </row>
    <row r="54" spans="2:23" ht="12.75">
      <c r="B54" s="20" t="s">
        <v>54</v>
      </c>
      <c r="C54" s="20">
        <f>+COUNTIF(C$7:C50,C$4-1)</f>
        <v>0</v>
      </c>
      <c r="D54" s="20">
        <f>+COUNTIF(D$7:D50,D$4-1)</f>
        <v>3</v>
      </c>
      <c r="E54" s="20">
        <f>+COUNTIF(E$7:E50,E$4-1)</f>
        <v>0</v>
      </c>
      <c r="F54" s="20">
        <f>+COUNTIF(F$7:F50,F$4-1)</f>
        <v>1</v>
      </c>
      <c r="G54" s="20">
        <f>+COUNTIF(G$7:G50,G$4-1)</f>
        <v>0</v>
      </c>
      <c r="H54" s="20">
        <f>+COUNTIF(H$7:H50,H$4-1)</f>
        <v>1</v>
      </c>
      <c r="I54" s="20">
        <f>+COUNTIF(I$7:I50,I$4-1)</f>
        <v>0</v>
      </c>
      <c r="J54" s="20">
        <f>+COUNTIF(J$7:J50,J$4-1)</f>
        <v>1</v>
      </c>
      <c r="K54" s="20">
        <f>+COUNTIF(K$7:K50,K$4-1)</f>
        <v>0</v>
      </c>
      <c r="O54" s="20">
        <f>+COUNTIF(O$7:O50,O$4-1)</f>
        <v>1</v>
      </c>
      <c r="P54" s="20">
        <f>+COUNTIF(P$7:P50,P$4-1)</f>
        <v>1</v>
      </c>
      <c r="Q54" s="20">
        <f>+COUNTIF(Q$7:Q50,Q$4-1)</f>
        <v>0</v>
      </c>
      <c r="R54" s="20">
        <f>+COUNTIF(R$7:R50,R$4-1)</f>
        <v>2</v>
      </c>
      <c r="S54" s="20">
        <f>+COUNTIF(S$7:S50,S$4-1)</f>
        <v>0</v>
      </c>
      <c r="T54" s="20">
        <f>+COUNTIF(T$7:T50,T$4-1)</f>
        <v>2</v>
      </c>
      <c r="U54" s="20">
        <f>+COUNTIF(U$7:U50,U$4-1)</f>
        <v>0</v>
      </c>
      <c r="V54" s="20">
        <f>+COUNTIF(V$7:V50,V$4-1)</f>
        <v>3</v>
      </c>
      <c r="W54" s="20">
        <f>+COUNTIF(W$7:W50,W$4-1)</f>
        <v>0</v>
      </c>
    </row>
    <row r="55" spans="2:23" ht="12.75">
      <c r="B55" s="20" t="s">
        <v>55</v>
      </c>
      <c r="C55" s="20">
        <f>+COUNTIF(C$7:C50,C$4)</f>
        <v>8</v>
      </c>
      <c r="D55" s="20">
        <f>+COUNTIF(D$7:D50,D$4)</f>
        <v>8</v>
      </c>
      <c r="E55" s="20">
        <f>+COUNTIF(E$7:E50,E$4)</f>
        <v>7</v>
      </c>
      <c r="F55" s="20">
        <f>+COUNTIF(F$7:F50,F$4)</f>
        <v>13</v>
      </c>
      <c r="G55" s="20">
        <f>+COUNTIF(G$7:G50,G$4)</f>
        <v>6</v>
      </c>
      <c r="H55" s="20">
        <f>+COUNTIF(H$7:H50,H$4)</f>
        <v>15</v>
      </c>
      <c r="I55" s="20">
        <f>+COUNTIF(I$7:I50,I$4)</f>
        <v>8</v>
      </c>
      <c r="J55" s="20">
        <f>+COUNTIF(J$7:J50,J$4)</f>
        <v>9</v>
      </c>
      <c r="K55" s="20">
        <f>+COUNTIF(K$7:K50,K$4)</f>
        <v>10</v>
      </c>
      <c r="O55" s="20">
        <f>+COUNTIF(O$7:O50,O$4)</f>
        <v>7</v>
      </c>
      <c r="P55" s="20">
        <f>+COUNTIF(P$7:P50,P$4)</f>
        <v>2</v>
      </c>
      <c r="Q55" s="20">
        <f>+COUNTIF(Q$7:Q50,Q$4)</f>
        <v>8</v>
      </c>
      <c r="R55" s="20">
        <f>+COUNTIF(R$7:R50,R$4)</f>
        <v>13</v>
      </c>
      <c r="S55" s="20">
        <f>+COUNTIF(S$7:S50,S$4)</f>
        <v>8</v>
      </c>
      <c r="T55" s="20">
        <f>+COUNTIF(T$7:T50,T$4)</f>
        <v>10</v>
      </c>
      <c r="U55" s="20">
        <f>+COUNTIF(U$7:U50,U$4)</f>
        <v>8</v>
      </c>
      <c r="V55" s="20">
        <f>+COUNTIF(V$7:V50,V$4)</f>
        <v>8</v>
      </c>
      <c r="W55" s="20">
        <f>+COUNTIF(W$7:W50,W$4)</f>
        <v>8</v>
      </c>
    </row>
    <row r="56" spans="2:23" ht="12.75">
      <c r="B56" s="20" t="s">
        <v>56</v>
      </c>
      <c r="C56" s="20">
        <f>+COUNTIF(C$7:C50,C$4+1)</f>
        <v>8</v>
      </c>
      <c r="D56" s="20">
        <f>+COUNTIF(D$7:D50,D$4+1)</f>
        <v>12</v>
      </c>
      <c r="E56" s="20">
        <f>+COUNTIF(E$7:E50,E$4+1)</f>
        <v>12</v>
      </c>
      <c r="F56" s="20">
        <f>+COUNTIF(F$7:F50,F$4+1)</f>
        <v>11</v>
      </c>
      <c r="G56" s="20">
        <f>+COUNTIF(G$7:G50,G$4+1)</f>
        <v>13</v>
      </c>
      <c r="H56" s="20">
        <f>+COUNTIF(H$7:H50,H$4+1)</f>
        <v>10</v>
      </c>
      <c r="I56" s="20">
        <f>+COUNTIF(I$7:I50,I$4+1)</f>
        <v>15</v>
      </c>
      <c r="J56" s="20">
        <f>+COUNTIF(J$7:J50,J$4+1)</f>
        <v>14</v>
      </c>
      <c r="K56" s="20">
        <f>+COUNTIF(K$7:K50,K$4+1)</f>
        <v>12</v>
      </c>
      <c r="O56" s="20">
        <f>+COUNTIF(O$7:O50,O$4+1)</f>
        <v>10</v>
      </c>
      <c r="P56" s="20">
        <f>+COUNTIF(P$7:P50,P$4+1)</f>
        <v>21</v>
      </c>
      <c r="Q56" s="20">
        <f>+COUNTIF(Q$7:Q50,Q$4+1)</f>
        <v>15</v>
      </c>
      <c r="R56" s="20">
        <f>+COUNTIF(R$7:R50,R$4+1)</f>
        <v>9</v>
      </c>
      <c r="S56" s="20">
        <f>+COUNTIF(S$7:S50,S$4+1)</f>
        <v>11</v>
      </c>
      <c r="T56" s="20">
        <f>+COUNTIF(T$7:T50,T$4+1)</f>
        <v>12</v>
      </c>
      <c r="U56" s="20">
        <f>+COUNTIF(U$7:U50,U$4+1)</f>
        <v>14</v>
      </c>
      <c r="V56" s="20">
        <f>+COUNTIF(V$7:V50,V$4+1)</f>
        <v>12</v>
      </c>
      <c r="W56" s="20">
        <f>+COUNTIF(W$7:W50,W$4+1)</f>
        <v>16</v>
      </c>
    </row>
    <row r="57" spans="2:23" ht="12.75">
      <c r="B57" s="20" t="s">
        <v>57</v>
      </c>
      <c r="C57" s="20">
        <f>+COUNTIF(C2:C$7,C$4+2)</f>
        <v>0</v>
      </c>
      <c r="D57" s="20">
        <f>+COUNTIF(D2:D$7,D$4+2)</f>
        <v>0</v>
      </c>
      <c r="E57" s="20">
        <f>+COUNTIF(E2:E$7,E$4+2)</f>
        <v>1</v>
      </c>
      <c r="F57" s="20">
        <f>+COUNTIF(F2:F$7,F$4+2)</f>
        <v>0</v>
      </c>
      <c r="G57" s="20">
        <f>+COUNTIF(G2:G$7,G$4+2)</f>
        <v>1</v>
      </c>
      <c r="H57" s="20">
        <f>+COUNTIF(H2:H$7,H$4+2)</f>
        <v>1</v>
      </c>
      <c r="I57" s="20">
        <f>+COUNTIF(I2:I$7,I$4+2)</f>
        <v>2</v>
      </c>
      <c r="J57" s="20">
        <f>+COUNTIF(J2:J$7,J$4+2)</f>
        <v>0</v>
      </c>
      <c r="K57" s="20">
        <f>+COUNTIF(K2:K$7,K$4+2)</f>
        <v>1</v>
      </c>
      <c r="O57" s="20">
        <f>+COUNTIF(O2:O$7,O$4+2)</f>
        <v>0</v>
      </c>
      <c r="P57" s="20">
        <f>+COUNTIF(P2:P$7,P$4+2)</f>
        <v>0</v>
      </c>
      <c r="Q57" s="20">
        <f>+COUNTIF(Q2:Q$7,Q$4+2)</f>
        <v>0</v>
      </c>
      <c r="R57" s="20">
        <f>+COUNTIF(R2:R$7,R$4+2)</f>
        <v>0</v>
      </c>
      <c r="S57" s="20">
        <f>+COUNTIF(S2:S$7,S$4+2)</f>
        <v>0</v>
      </c>
      <c r="T57" s="20">
        <f>+COUNTIF(T2:T$7,T$4+2)</f>
        <v>1</v>
      </c>
      <c r="U57" s="20">
        <f>+COUNTIF(U2:U$7,U$4+2)</f>
        <v>0</v>
      </c>
      <c r="V57" s="20">
        <f>+COUNTIF(V2:V$7,V$4+2)</f>
        <v>0</v>
      </c>
      <c r="W57" s="20">
        <f>+COUNTIF(W2:W$7,W$4+2)</f>
        <v>0</v>
      </c>
    </row>
    <row r="58" spans="2:23" ht="12.75">
      <c r="B58" s="20" t="s">
        <v>58</v>
      </c>
      <c r="C58" s="20">
        <f>+COUNTIF(C$7:C50,C$4+3)</f>
        <v>4</v>
      </c>
      <c r="D58" s="20">
        <f>+COUNTIF(D$7:D50,D$4+3)</f>
        <v>5</v>
      </c>
      <c r="E58" s="20">
        <f>+COUNTIF(E$7:E50,E$4+3)</f>
        <v>3</v>
      </c>
      <c r="F58" s="20">
        <f>+COUNTIF(F$7:F50,F$4+3)</f>
        <v>4</v>
      </c>
      <c r="G58" s="20">
        <f>+COUNTIF(G$7:G50,G$4+3)</f>
        <v>1</v>
      </c>
      <c r="H58" s="20">
        <f>+COUNTIF(H$7:H50,H$4+3)</f>
        <v>2</v>
      </c>
      <c r="I58" s="20">
        <f>+COUNTIF(I$7:I50,I$4+3)</f>
        <v>2</v>
      </c>
      <c r="J58" s="20">
        <f>+COUNTIF(J$7:J50,J$4+3)</f>
        <v>3</v>
      </c>
      <c r="K58" s="20">
        <f>+COUNTIF(K$7:K50,K$4+3)</f>
        <v>3</v>
      </c>
      <c r="O58" s="20">
        <f>+COUNTIF(O$7:O50,O$4+3)</f>
        <v>6</v>
      </c>
      <c r="P58" s="20">
        <f>+COUNTIF(P$7:P50,P$4+3)</f>
        <v>0</v>
      </c>
      <c r="Q58" s="20">
        <f>+COUNTIF(Q$7:Q50,Q$4+3)</f>
        <v>5</v>
      </c>
      <c r="R58" s="20">
        <f>+COUNTIF(R$7:R50,R$4+3)</f>
        <v>4</v>
      </c>
      <c r="S58" s="20">
        <f>+COUNTIF(S$7:S50,S$4+3)</f>
        <v>2</v>
      </c>
      <c r="T58" s="20">
        <f>+COUNTIF(T$7:T50,T$4+3)</f>
        <v>4</v>
      </c>
      <c r="U58" s="20">
        <f>+COUNTIF(U$7:U50,U$4+3)</f>
        <v>2</v>
      </c>
      <c r="V58" s="20">
        <f>+COUNTIF(V$7:V50,V$4+3)</f>
        <v>2</v>
      </c>
      <c r="W58" s="20">
        <f>+COUNTIF(W$7:W50,W$4+3)</f>
        <v>6</v>
      </c>
    </row>
    <row r="59" spans="2:23" ht="12.75">
      <c r="B59" s="20" t="s">
        <v>59</v>
      </c>
      <c r="C59" s="20">
        <f>COUNTA(C7:C50)-SUM(C53:C58)</f>
        <v>16</v>
      </c>
      <c r="D59" s="20">
        <f aca="true" t="shared" si="0" ref="D59:K59">COUNTA(D7:D50)-SUM(D53:D58)</f>
        <v>8</v>
      </c>
      <c r="E59" s="20">
        <f t="shared" si="0"/>
        <v>13</v>
      </c>
      <c r="F59" s="20">
        <f t="shared" si="0"/>
        <v>7</v>
      </c>
      <c r="G59" s="20">
        <f t="shared" si="0"/>
        <v>15</v>
      </c>
      <c r="H59" s="20">
        <f t="shared" si="0"/>
        <v>7</v>
      </c>
      <c r="I59" s="20">
        <f t="shared" si="0"/>
        <v>9</v>
      </c>
      <c r="J59" s="20">
        <f t="shared" si="0"/>
        <v>9</v>
      </c>
      <c r="K59" s="20">
        <f t="shared" si="0"/>
        <v>10</v>
      </c>
      <c r="O59" s="20">
        <f aca="true" t="shared" si="1" ref="O59:W59">COUNTA(O7:O50)-SUM(O53:O58)</f>
        <v>12</v>
      </c>
      <c r="P59" s="20">
        <f t="shared" si="1"/>
        <v>12</v>
      </c>
      <c r="Q59" s="20">
        <f t="shared" si="1"/>
        <v>8</v>
      </c>
      <c r="R59" s="20">
        <f t="shared" si="1"/>
        <v>7</v>
      </c>
      <c r="S59" s="20">
        <f t="shared" si="1"/>
        <v>15</v>
      </c>
      <c r="T59" s="20">
        <f t="shared" si="1"/>
        <v>6</v>
      </c>
      <c r="U59" s="20">
        <f t="shared" si="1"/>
        <v>12</v>
      </c>
      <c r="V59" s="20">
        <f t="shared" si="1"/>
        <v>11</v>
      </c>
      <c r="W59" s="20">
        <f t="shared" si="1"/>
        <v>6</v>
      </c>
    </row>
    <row r="61" spans="2:39" ht="12.75">
      <c r="B61" s="20" t="s">
        <v>60</v>
      </c>
      <c r="C61" s="21">
        <f>+AVERAGEA(C7:C50)</f>
        <v>5.666666666666667</v>
      </c>
      <c r="D61" s="21">
        <f aca="true" t="shared" si="2" ref="D61:M61">+AVERAGEA(D7:D50)</f>
        <v>6.166666666666667</v>
      </c>
      <c r="E61" s="21">
        <f t="shared" si="2"/>
        <v>5.555555555555555</v>
      </c>
      <c r="F61" s="21">
        <f t="shared" si="2"/>
        <v>4.055555555555555</v>
      </c>
      <c r="G61" s="21">
        <f t="shared" si="2"/>
        <v>5.472222222222222</v>
      </c>
      <c r="H61" s="21">
        <f t="shared" si="2"/>
        <v>4.861111111111111</v>
      </c>
      <c r="I61" s="21">
        <f t="shared" si="2"/>
        <v>6.25</v>
      </c>
      <c r="J61" s="21">
        <f t="shared" si="2"/>
        <v>4.222222222222222</v>
      </c>
      <c r="K61" s="21">
        <f t="shared" si="2"/>
        <v>5.25</v>
      </c>
      <c r="M61" s="21">
        <f t="shared" si="2"/>
        <v>47.5</v>
      </c>
      <c r="O61" s="21">
        <f aca="true" t="shared" si="3" ref="O61:W61">+AVERAGEA(O7:O50)</f>
        <v>5.611111111111111</v>
      </c>
      <c r="P61" s="21">
        <f t="shared" si="3"/>
        <v>5.361111111111111</v>
      </c>
      <c r="Q61" s="21">
        <f t="shared" si="3"/>
        <v>4.388888888888889</v>
      </c>
      <c r="R61" s="21">
        <f t="shared" si="3"/>
        <v>4.861111111111111</v>
      </c>
      <c r="S61" s="21">
        <f t="shared" si="3"/>
        <v>5.555555555555555</v>
      </c>
      <c r="T61" s="21">
        <f t="shared" si="3"/>
        <v>5.944444444444445</v>
      </c>
      <c r="U61" s="21">
        <f t="shared" si="3"/>
        <v>4.305555555555555</v>
      </c>
      <c r="V61" s="21">
        <f t="shared" si="3"/>
        <v>5.138888888888889</v>
      </c>
      <c r="W61" s="21">
        <f t="shared" si="3"/>
        <v>6.277777777777778</v>
      </c>
      <c r="Y61" s="21">
        <f>+AVERAGEA(Y7:Y50)</f>
        <v>47.44444444444444</v>
      </c>
      <c r="AA61" s="21">
        <f>+AVERAGEA(AA7:AA50)</f>
        <v>94.94444444444444</v>
      </c>
      <c r="AC61" s="21">
        <f>+AVERAGEA(AC7:AC50)</f>
        <v>15.930555555555555</v>
      </c>
      <c r="AE61" s="21">
        <f>+AVERAGEA(AE7:AE50)</f>
        <v>79.01388888888889</v>
      </c>
      <c r="AG61" s="21">
        <f>+AVERAGEA(AG7:AG50)</f>
        <v>35.142857142857146</v>
      </c>
      <c r="AI61" s="21">
        <f>+AVERAGEA(AI7:AI50)</f>
        <v>96.48571428571428</v>
      </c>
      <c r="AK61" s="21">
        <f>+AVERAGEA(AK7:AK50)</f>
        <v>1.1388888888888888</v>
      </c>
      <c r="AM61" s="21">
        <f>+AVERAGEA(AM7:AM50)</f>
        <v>4</v>
      </c>
    </row>
    <row r="62" spans="2:23" ht="12.75">
      <c r="B62" s="20"/>
      <c r="C62" s="22" t="str">
        <f>IF(C53=1,"SKIN",IF(AND(C53=0,C54=1),"SKIN",IF(AND(C53=0,C54=0,C55=1),"SKIN",IF(AND(C53=0,C54=0,C55=0,C56=1),"SKIN","--"))))</f>
        <v>--</v>
      </c>
      <c r="D62" s="22" t="str">
        <f aca="true" t="shared" si="4" ref="D62:K62">IF(D53=1,"SKIN",IF(AND(D53=0,D54=1),"SKIN",IF(AND(D53=0,D54=0,D55=1),"SKIN",IF(AND(D53=0,D54=0,D55=0,D56=1),"SKIN","--"))))</f>
        <v>--</v>
      </c>
      <c r="E62" s="22" t="str">
        <f t="shared" si="4"/>
        <v>--</v>
      </c>
      <c r="F62" s="22" t="str">
        <f t="shared" si="4"/>
        <v>SKIN</v>
      </c>
      <c r="G62" s="22" t="str">
        <f t="shared" si="4"/>
        <v>--</v>
      </c>
      <c r="H62" s="22" t="str">
        <f t="shared" si="4"/>
        <v>SKIN</v>
      </c>
      <c r="I62" s="22" t="str">
        <f t="shared" si="4"/>
        <v>--</v>
      </c>
      <c r="J62" s="22" t="str">
        <f t="shared" si="4"/>
        <v>SKIN</v>
      </c>
      <c r="K62" s="22" t="str">
        <f t="shared" si="4"/>
        <v>--</v>
      </c>
      <c r="L62" s="23"/>
      <c r="M62" s="23"/>
      <c r="N62" s="23"/>
      <c r="O62" s="22" t="str">
        <f aca="true" t="shared" si="5" ref="O62:W62">IF(O53=1,"SKIN",IF(AND(O53=0,O54=1),"SKIN",IF(AND(O53=0,O54=0,O55=1),"SKIN",IF(AND(O53=0,O54=0,O55=0,O56=1),"SKIN","--"))))</f>
        <v>SKIN</v>
      </c>
      <c r="P62" s="22" t="str">
        <f t="shared" si="5"/>
        <v>SKIN</v>
      </c>
      <c r="Q62" s="22" t="str">
        <f t="shared" si="5"/>
        <v>--</v>
      </c>
      <c r="R62" s="22" t="str">
        <f t="shared" si="5"/>
        <v>SKIN</v>
      </c>
      <c r="S62" s="22" t="str">
        <f t="shared" si="5"/>
        <v>--</v>
      </c>
      <c r="T62" s="22" t="str">
        <f t="shared" si="5"/>
        <v>SKIN</v>
      </c>
      <c r="U62" s="22" t="str">
        <f t="shared" si="5"/>
        <v>--</v>
      </c>
      <c r="V62" s="22" t="str">
        <f t="shared" si="5"/>
        <v>--</v>
      </c>
      <c r="W62" s="22" t="str">
        <f t="shared" si="5"/>
        <v>--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 Enterprizes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W. Tull</dc:creator>
  <cp:keywords/>
  <dc:description/>
  <cp:lastModifiedBy>Thomas W. Tull</cp:lastModifiedBy>
  <dcterms:created xsi:type="dcterms:W3CDTF">2008-12-29T16:28:15Z</dcterms:created>
  <dcterms:modified xsi:type="dcterms:W3CDTF">2009-01-03T13:41:28Z</dcterms:modified>
  <cp:category/>
  <cp:version/>
  <cp:contentType/>
  <cp:contentStatus/>
</cp:coreProperties>
</file>